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1" activeTab="3"/>
  </bookViews>
  <sheets>
    <sheet name="3.Показатели КПМ по месяцам" sheetId="11" r:id="rId1"/>
    <sheet name="4. Мероприятия КПМ 2 УТОЧЧЧЧЧ" sheetId="6" r:id="rId2"/>
    <sheet name="5. Финобеспечение  автобусы" sheetId="8" r:id="rId3"/>
    <sheet name=" План реализации КПМ 2 УТОЧЧЧ" sheetId="9" r:id="rId4"/>
  </sheets>
  <definedNames>
    <definedName name="Print_Titles" localSheetId="3">' План реализации КПМ 2 УТОЧЧЧ'!$5:$6</definedName>
    <definedName name="Print_Titles" localSheetId="1">'4. Мероприятия КПМ 2 УТОЧЧЧЧЧ'!$6:$8</definedName>
    <definedName name="Print_Titles" localSheetId="2">'5. Финобеспечение  автобусы'!$4:$6</definedName>
    <definedName name="_xlnm.Print_Titles" localSheetId="3">' План реализации КПМ 2 УТОЧЧЧ'!$5:$6</definedName>
    <definedName name="_xlnm.Print_Titles" localSheetId="1">'4. Мероприятия КПМ 2 УТОЧЧЧЧЧ'!$6:$8</definedName>
    <definedName name="_xlnm.Print_Titles" localSheetId="2">'5. Финобеспечение  автобусы'!$4:$6</definedName>
    <definedName name="_xlnm.Print_Area" localSheetId="3">' План реализации КПМ 2 УТОЧЧЧ'!$A$1:$E$237</definedName>
    <definedName name="_xlnm.Print_Area" localSheetId="0">'3.Показатели КПМ по месяцам'!$A$1:$Q$10</definedName>
    <definedName name="_xlnm.Print_Area" localSheetId="1">'4. Мероприятия КПМ 2 УТОЧЧЧЧЧ'!$A$1:$N$33</definedName>
    <definedName name="_xlnm.Print_Area" localSheetId="2">'5. Финобеспечение  автобусы'!$A$1:$M$134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Q20" i="11"/>
  <c r="P18"/>
  <c r="L18"/>
  <c r="K18"/>
  <c r="J18"/>
  <c r="I18"/>
  <c r="H18"/>
  <c r="G18"/>
  <c r="F18"/>
  <c r="E18"/>
  <c r="P17"/>
  <c r="O17"/>
  <c r="O18" s="1"/>
  <c r="N17"/>
  <c r="N18" s="1"/>
  <c r="M17"/>
  <c r="Q17" s="1"/>
  <c r="Q16"/>
  <c r="N15"/>
  <c r="M15"/>
  <c r="L15"/>
  <c r="K15"/>
  <c r="J15"/>
  <c r="I15"/>
  <c r="H15"/>
  <c r="G15"/>
  <c r="F15"/>
  <c r="E15"/>
  <c r="Q14"/>
  <c r="Q15" s="1"/>
  <c r="P14"/>
  <c r="P15" s="1"/>
  <c r="O14"/>
  <c r="O15" s="1"/>
  <c r="N14"/>
  <c r="M14"/>
  <c r="R13"/>
  <c r="Q13"/>
  <c r="Q10"/>
  <c r="L62" i="8"/>
  <c r="K62"/>
  <c r="J62"/>
  <c r="I62"/>
  <c r="H62"/>
  <c r="L53"/>
  <c r="K53"/>
  <c r="J53"/>
  <c r="I53"/>
  <c r="H53"/>
  <c r="H34"/>
  <c r="R14" i="11" l="1"/>
  <c r="Q18"/>
  <c r="R15" s="1"/>
  <c r="M18"/>
  <c r="K8" i="8"/>
  <c r="J8"/>
  <c r="I8"/>
  <c r="G100"/>
  <c r="L25"/>
  <c r="K25"/>
  <c r="J25"/>
  <c r="I25"/>
  <c r="H25"/>
  <c r="G25"/>
  <c r="H38" l="1"/>
  <c r="G50" l="1"/>
  <c r="F50"/>
  <c r="K78" l="1"/>
  <c r="J78"/>
  <c r="I78"/>
  <c r="H78"/>
  <c r="M80"/>
  <c r="G78"/>
  <c r="M127" l="1"/>
  <c r="M126" s="1"/>
  <c r="L126"/>
  <c r="K126"/>
  <c r="F118"/>
  <c r="M118" s="1"/>
  <c r="M117" s="1"/>
  <c r="L117"/>
  <c r="K117"/>
  <c r="J117"/>
  <c r="I117"/>
  <c r="H117"/>
  <c r="G117"/>
  <c r="F117"/>
  <c r="M109"/>
  <c r="M108" s="1"/>
  <c r="L108"/>
  <c r="K108"/>
  <c r="J108"/>
  <c r="I108"/>
  <c r="H108"/>
  <c r="G108"/>
  <c r="F108"/>
  <c r="F100"/>
  <c r="M100" s="1"/>
  <c r="M99" s="1"/>
  <c r="L99"/>
  <c r="K99"/>
  <c r="J99"/>
  <c r="I99"/>
  <c r="H99"/>
  <c r="G99"/>
  <c r="F99"/>
  <c r="M91"/>
  <c r="M90" s="1"/>
  <c r="L90"/>
  <c r="K90"/>
  <c r="J90"/>
  <c r="I90"/>
  <c r="H90"/>
  <c r="G90"/>
  <c r="F90"/>
  <c r="H11"/>
  <c r="G11"/>
  <c r="J11"/>
  <c r="M81"/>
  <c r="F79"/>
  <c r="F85" s="1"/>
  <c r="M70"/>
  <c r="M69"/>
  <c r="F69"/>
  <c r="L68"/>
  <c r="K68"/>
  <c r="J68"/>
  <c r="I68"/>
  <c r="H68"/>
  <c r="G68"/>
  <c r="F68"/>
  <c r="L66"/>
  <c r="K66"/>
  <c r="J66"/>
  <c r="I66"/>
  <c r="H66"/>
  <c r="G66"/>
  <c r="M65"/>
  <c r="L8"/>
  <c r="K58"/>
  <c r="J58"/>
  <c r="I58"/>
  <c r="G59"/>
  <c r="G8" s="1"/>
  <c r="F59"/>
  <c r="F62" s="1"/>
  <c r="L58"/>
  <c r="H58"/>
  <c r="M53"/>
  <c r="M50" s="1"/>
  <c r="M49" s="1"/>
  <c r="L49"/>
  <c r="K49"/>
  <c r="J49"/>
  <c r="I49"/>
  <c r="H49"/>
  <c r="G49"/>
  <c r="F49"/>
  <c r="M44"/>
  <c r="F41"/>
  <c r="F40" s="1"/>
  <c r="L40"/>
  <c r="K40"/>
  <c r="J40"/>
  <c r="I40"/>
  <c r="H40"/>
  <c r="G40"/>
  <c r="L38"/>
  <c r="K38"/>
  <c r="J38"/>
  <c r="I38"/>
  <c r="G38"/>
  <c r="F38"/>
  <c r="M37"/>
  <c r="M34"/>
  <c r="M31" s="1"/>
  <c r="K30"/>
  <c r="H8"/>
  <c r="G31"/>
  <c r="F31"/>
  <c r="L30"/>
  <c r="H30"/>
  <c r="G30"/>
  <c r="F30"/>
  <c r="H21"/>
  <c r="G21"/>
  <c r="F22"/>
  <c r="L21"/>
  <c r="J21"/>
  <c r="F21"/>
  <c r="L20"/>
  <c r="K20"/>
  <c r="J20"/>
  <c r="I20"/>
  <c r="H20"/>
  <c r="G20"/>
  <c r="F20"/>
  <c r="M20" s="1"/>
  <c r="L19"/>
  <c r="K19"/>
  <c r="J19"/>
  <c r="I19"/>
  <c r="H19"/>
  <c r="G19"/>
  <c r="F19"/>
  <c r="M19" s="1"/>
  <c r="M18"/>
  <c r="L16"/>
  <c r="K16"/>
  <c r="J16"/>
  <c r="I16"/>
  <c r="H16"/>
  <c r="G16"/>
  <c r="F16"/>
  <c r="L14"/>
  <c r="K14"/>
  <c r="J14"/>
  <c r="I14"/>
  <c r="H14"/>
  <c r="G14"/>
  <c r="F14"/>
  <c r="L13"/>
  <c r="K13"/>
  <c r="J13"/>
  <c r="I13"/>
  <c r="H13"/>
  <c r="G13"/>
  <c r="F13"/>
  <c r="L12"/>
  <c r="K12"/>
  <c r="J12"/>
  <c r="I12"/>
  <c r="H12"/>
  <c r="G12"/>
  <c r="F12"/>
  <c r="L11"/>
  <c r="L10"/>
  <c r="K10"/>
  <c r="J10"/>
  <c r="I10"/>
  <c r="H10"/>
  <c r="G10"/>
  <c r="F10"/>
  <c r="L9"/>
  <c r="K9"/>
  <c r="J9"/>
  <c r="I9"/>
  <c r="H9"/>
  <c r="G9"/>
  <c r="F9"/>
  <c r="N14" l="1"/>
  <c r="K7"/>
  <c r="I7"/>
  <c r="M16"/>
  <c r="M41"/>
  <c r="M68"/>
  <c r="F58"/>
  <c r="F17" s="1"/>
  <c r="I30"/>
  <c r="I17" s="1"/>
  <c r="G58"/>
  <c r="J30"/>
  <c r="J17" s="1"/>
  <c r="J7"/>
  <c r="H7"/>
  <c r="L17"/>
  <c r="H15"/>
  <c r="K17"/>
  <c r="G15"/>
  <c r="M14"/>
  <c r="H17"/>
  <c r="G7"/>
  <c r="L7"/>
  <c r="L15"/>
  <c r="J15"/>
  <c r="M9"/>
  <c r="M12"/>
  <c r="M10"/>
  <c r="M13"/>
  <c r="M30"/>
  <c r="M62"/>
  <c r="M66" s="1"/>
  <c r="F66"/>
  <c r="F11"/>
  <c r="M40"/>
  <c r="M59"/>
  <c r="I11"/>
  <c r="I15" s="1"/>
  <c r="F8"/>
  <c r="F78"/>
  <c r="M79"/>
  <c r="M85" s="1"/>
  <c r="I21"/>
  <c r="M38"/>
  <c r="M58" l="1"/>
  <c r="G17"/>
  <c r="M17" s="1"/>
  <c r="F15"/>
  <c r="F7"/>
  <c r="M78"/>
  <c r="G22" i="6"/>
  <c r="M8" i="8" l="1"/>
  <c r="M25"/>
  <c r="M22" s="1"/>
  <c r="K21"/>
  <c r="M21" l="1"/>
  <c r="N7" s="1"/>
  <c r="N8"/>
  <c r="K11"/>
  <c r="M7"/>
  <c r="M11" l="1"/>
  <c r="M15" s="1"/>
  <c r="K15"/>
</calcChain>
</file>

<file path=xl/comments1.xml><?xml version="1.0" encoding="utf-8"?>
<comments xmlns="http://schemas.openxmlformats.org/spreadsheetml/2006/main">
  <authors>
    <author>&lt;анонимный&gt;</author>
  </authors>
  <commentList>
    <comment ref="F14" authorId="0">
      <text>
        <r>
          <rPr>
            <sz val="10"/>
            <rFont val="Arial"/>
            <family val="2"/>
          </rPr>
          <t>&lt;анонимный&gt;:</t>
        </r>
        <r>
          <rPr>
            <sz val="9"/>
            <rFont val="Tahoma"/>
            <family val="2"/>
            <charset val="204"/>
          </rPr>
          <t>vinogradova:в 2022 году данной льготой не пользовались</t>
        </r>
      </text>
    </comment>
  </commentList>
</comments>
</file>

<file path=xl/sharedStrings.xml><?xml version="1.0" encoding="utf-8"?>
<sst xmlns="http://schemas.openxmlformats.org/spreadsheetml/2006/main" count="1225" uniqueCount="457">
  <si>
    <t>Базовое значение</t>
  </si>
  <si>
    <t>значение</t>
  </si>
  <si>
    <t>1.1.</t>
  </si>
  <si>
    <t>Пассажиропоток на общественном автомобильном и пригородном железнодорожном транспорте</t>
  </si>
  <si>
    <t>Тыс. пассажиров</t>
  </si>
  <si>
    <t>4. Перечень мероприятий (результатов) комплекса процессных мероприятий 2</t>
  </si>
  <si>
    <t>Наименование мероприятия (результата)</t>
  </si>
  <si>
    <t>Тип мероприятия (результата)</t>
  </si>
  <si>
    <t>Единица измерения (по ОКЕИ)</t>
  </si>
  <si>
    <t>Значения мероприятия (результата) по годам (накопительным итогом /               дискретно в отчетном периоде)</t>
  </si>
  <si>
    <t>Связь с показателями комплекса процессных мероприятий</t>
  </si>
  <si>
    <t>1. Создание условий для организации транспортного обслуживания населения</t>
  </si>
  <si>
    <t xml:space="preserve">Организованы перевозки населения на пригородных межмуниципальных маршрутах автобусным транспортом </t>
  </si>
  <si>
    <t>Оказание услуг (выполнение работ)</t>
  </si>
  <si>
    <t>Маршруты</t>
  </si>
  <si>
    <t>Пассажиропоток                             на общественном автомобильном и пригородном железнодорожном транспорте</t>
  </si>
  <si>
    <t>Предоставлены субвенции на организацию транспортного обслуживания населения в пригородном межмуниципальном сообщении</t>
  </si>
  <si>
    <t>1.2.</t>
  </si>
  <si>
    <t xml:space="preserve">Образовательные организации </t>
  </si>
  <si>
    <t xml:space="preserve">   </t>
  </si>
  <si>
    <t xml:space="preserve">  </t>
  </si>
  <si>
    <t xml:space="preserve"> </t>
  </si>
  <si>
    <t>1.3.</t>
  </si>
  <si>
    <t>Процент</t>
  </si>
  <si>
    <t>Предоставлены субвенции муниципальным образованиям Белгородской области на финансирование предоставления льготного проезда обучающимся, студентам и аспирантам из малообеспеченных (малоимущих) семей образовательных организаций, расположенных на территории Белгородской области, в автобусах по межмуниципальным пригородным маршрутам</t>
  </si>
  <si>
    <t>1.4.</t>
  </si>
  <si>
    <t>Человек</t>
  </si>
  <si>
    <t xml:space="preserve">Предоставлены субвенции на 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 </t>
  </si>
  <si>
    <t>1.5.</t>
  </si>
  <si>
    <t>Организован льготный проезд населения                         на автобусных маршрутах к дачным и садово-огородным участкам</t>
  </si>
  <si>
    <t xml:space="preserve">Предоставлены субсидии на возмещение недополученных доходов на пригородных автобусных маршрутах в целях предоставления льготного проезда к дачным и садово-огородным участкам в выходные и праздничные дни </t>
  </si>
  <si>
    <t>1.6.</t>
  </si>
  <si>
    <t>Организовано транспортное обслуживание населения автобусными маршрутами на территории Белгородской агломерации</t>
  </si>
  <si>
    <t>Приобретение товаров, работ, услуг</t>
  </si>
  <si>
    <t>Предоставлено финансирование транспортной работы по маршрутам регулярных перевозок  по регулируемым тарифам на территории Белгородской агломерации</t>
  </si>
  <si>
    <t>1.7.</t>
  </si>
  <si>
    <t>Приобретен подвижной состав пассажирского транспорта общего пользования</t>
  </si>
  <si>
    <t>Шт. автобусов</t>
  </si>
  <si>
    <t>-</t>
  </si>
  <si>
    <t>1.8.</t>
  </si>
  <si>
    <t xml:space="preserve">Выполнен утвержденный региональный заказ транспортного обслуживания населения железнодорожным транспортом в пригородном сообщении </t>
  </si>
  <si>
    <t>Предоставлены субсидии организациям железнодорожного транспорта на компенсацию потерь в доходах, возникающих в результате государственного регулирования уровня тарифов, при осуществлении транспортного обслуживания населения железнодорожным транспортом общего пользования (пригородной категории) на территории Белгородской области</t>
  </si>
  <si>
    <t>1.9.</t>
  </si>
  <si>
    <t>Организован льготный проезд учащихся железнодорожным транспортом в пригородном сообщении</t>
  </si>
  <si>
    <t>Компенсированы потери в доходах организациям железнодорожного транспорта, осуществляющим перевозки по льготным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 Белгородской области</t>
  </si>
  <si>
    <t>Организован льготный проезд детей в возрасте 5-7 лет железнодорожным транспортом в пригородном сообщении</t>
  </si>
  <si>
    <t>Компенсированы потери в доходах организациям железнодорожного транспорта, осуществляющим перевозки по льготным тарифам на проезд детей в возрасте 5-7 лет железнодорожным транспортом общего пользования в пригородном сообщении Белгородской области</t>
  </si>
  <si>
    <t>1.10.</t>
  </si>
  <si>
    <t>Организован льготный проезд населения                         на пригородном железнодорожном транспорте                к дачным и садово-огородным участкам</t>
  </si>
  <si>
    <t>Предоставлены субсидии организациям железнодорожного транспорта на компенсацию недополученных доходов от льготного проезда в железнодорожном транспорте общего пользования в поездах пригородной категории к дачным и садово-огородным участкам в выходные и праздничные дни</t>
  </si>
  <si>
    <t>1.11.</t>
  </si>
  <si>
    <t>Организованы межрегиональные перевозки населения воздушным транспортом в салонах экономического класса по специальному тарифу</t>
  </si>
  <si>
    <t>Процент 
выполнения от предусмотренных рейсов
(не менее)</t>
  </si>
  <si>
    <t>Предоставлены субсидии организациям воздушного транспорта на осуществление региональных воздушных перевозок пассажиров</t>
  </si>
  <si>
    <t>1.2.1.</t>
  </si>
  <si>
    <t>1.3.1.</t>
  </si>
  <si>
    <t>1.4.1.</t>
  </si>
  <si>
    <t>1.5.1.</t>
  </si>
  <si>
    <t>1.6.1.</t>
  </si>
  <si>
    <t>1.7.1.</t>
  </si>
  <si>
    <t>1.8.1.</t>
  </si>
  <si>
    <t>1.9.1.</t>
  </si>
  <si>
    <t>№               п/п</t>
  </si>
  <si>
    <t>1.1.1.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</si>
  <si>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                                         в городском или пригородном сообщении</t>
  </si>
  <si>
    <t>Обеспечено наличие сотрудников органов местного самоуправления, осуществляющих полномочия                                                               по установлению регулируемых тарифов на перевозки по муниципальным маршрутам регулярных перевозок</t>
  </si>
  <si>
    <t>1.10.1.</t>
  </si>
  <si>
    <t>1.11.1.</t>
  </si>
  <si>
    <t>5. Финансовое обеспечение комплекса процессных мероприятий 2</t>
  </si>
  <si>
    <t>Наименование мероприятия (результата)/ 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</si>
  <si>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</si>
  <si>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</si>
  <si>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</si>
  <si>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</si>
  <si>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</si>
  <si>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</si>
  <si>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</si>
  <si>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</si>
  <si>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</si>
  <si>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</si>
  <si>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</si>
  <si>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Комплекс процессных мероприятий  «Создание условий для организации транспортного обслуживания населения», всего, в том числе: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</si>
  <si>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</si>
  <si>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</si>
  <si>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</si>
  <si>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</si>
  <si>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</si>
  <si>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</si>
  <si>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Бюджеты муниципальных образований</t>
  </si>
  <si>
    <t>Консолидированные бюджеты муниципальных образований</t>
  </si>
  <si>
    <t>Внебюджетные источники</t>
  </si>
  <si>
    <t>Мероприятие "Организация транспортного обслуживания населения автомобильным транспортом"</t>
  </si>
  <si>
    <t>04 08</t>
  </si>
  <si>
    <t>10 4 02 73810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</si>
  <si>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в городском или пригородном сообщении</t>
  </si>
  <si>
    <t>10 4 02 73830</t>
  </si>
  <si>
    <t xml:space="preserve">Обеспечен льготный проезд обучающихся, студентов и аспирантов образовательных организаций из малообеспеченных (малоимущих) семей    в автобусах по межмуниципальным пригородным маршрутам                          в соответствии с принятыми заявлениями </t>
  </si>
  <si>
    <t>10 03</t>
  </si>
  <si>
    <t>Обеспечено наличие сотрудников органов местного самоуправления, осуществляющих полномочия по установлению регулируемых тарифов       на перевозки по муниципальным маршрутам регулярных перевозок</t>
  </si>
  <si>
    <t>10 4 02 73850</t>
  </si>
  <si>
    <t>Организован льготный проезд населения на автобусных маршрутах                к дачным и садово-огородным участкам</t>
  </si>
  <si>
    <t xml:space="preserve">      </t>
  </si>
  <si>
    <t>10 4 02 73860</t>
  </si>
  <si>
    <t xml:space="preserve">10 4 02 21340 </t>
  </si>
  <si>
    <t xml:space="preserve">10 4 02 2144Ф </t>
  </si>
  <si>
    <t>10 4 02 97001</t>
  </si>
  <si>
    <t>10 4 02 60420</t>
  </si>
  <si>
    <t>Организован льготный проезд учащихся железнодорожным транспортом      в пригородном сообщении</t>
  </si>
  <si>
    <t>10 4 02 60430</t>
  </si>
  <si>
    <t>10 4 02 60520</t>
  </si>
  <si>
    <t>Организован льготный проезд населения на пригородном железнодорожном транспорте к дачным и садово-огородным участкам</t>
  </si>
  <si>
    <t>10 4 02 60480</t>
  </si>
  <si>
    <t>10 4 02 60440</t>
  </si>
  <si>
    <t xml:space="preserve">XII. Паспорт комплекса процессных мероприятий «Создание условий для организации транспортного обслуживания населения» </t>
  </si>
  <si>
    <t>(далее –  комплекс процессных мероприятий 2)</t>
  </si>
  <si>
    <t>Предоставлено финансирование на приобретение подвижного состава пассажирского транспорта общего пользования за счет специального казначейского кредита в 2024 году, за счет высвобождения средств в результате списания задолженности Белгородской области в 2026 - 2029 годах</t>
  </si>
  <si>
    <t>10 4 02 2197Д</t>
  </si>
  <si>
    <t>год</t>
  </si>
  <si>
    <t xml:space="preserve">Приложение                                                                                                                                               к комплексу процессных мероприятий                                             «Создание условий для организации транспортного обслуживания населения»  </t>
  </si>
  <si>
    <t>№                п/п</t>
  </si>
  <si>
    <t>Задача, мероприятие (результат) / контрольная точка</t>
  </si>
  <si>
    <t>Дата наступления контрольной точки</t>
  </si>
  <si>
    <t xml:space="preserve">Ответственный исполнитель </t>
  </si>
  <si>
    <t>Вид подтверждающего документа</t>
  </si>
  <si>
    <t>1.</t>
  </si>
  <si>
    <t>Создание условий для организации транспортного обслуживания населения</t>
  </si>
  <si>
    <t>1.1</t>
  </si>
  <si>
    <t xml:space="preserve">Организованы перевозки населения на пригородных межмуниципальных маршрутах автобусным транспортом     </t>
  </si>
  <si>
    <t>1.1.1</t>
  </si>
  <si>
    <t>Х</t>
  </si>
  <si>
    <t>1.1.1.К.1.</t>
  </si>
  <si>
    <t>Муниципальными образованиями представлены нормативные правовые документы, подтверждающие организацию транспортного обслуживания населения                                           в пригородной межмуниципальном сообщении</t>
  </si>
  <si>
    <t>Министерство автомобильных дорог и транспорта Белгородской области</t>
  </si>
  <si>
    <t>Реестр принятых муниципальных контрактов</t>
  </si>
  <si>
    <t>1.1.1.К.2.</t>
  </si>
  <si>
    <t xml:space="preserve">Представлены органами местного самоуправления расчеты необходимого бюджетного финансирования перевозок пассажиров в пригородном межмуниципальном сообщении </t>
  </si>
  <si>
    <t>Реестр заявок, принятых            от муницпальных образований,                            на выделение субсидии</t>
  </si>
  <si>
    <t>1.1.1.К.3.</t>
  </si>
  <si>
    <t xml:space="preserve">Перечислена субвенция </t>
  </si>
  <si>
    <t xml:space="preserve">Отчет </t>
  </si>
  <si>
    <t>1.1.1.К.4.</t>
  </si>
  <si>
    <t>1.1.1.К.5.</t>
  </si>
  <si>
    <t>1.1.1.К.6.</t>
  </si>
  <si>
    <t>1.1.1.К.7.</t>
  </si>
  <si>
    <t>1.1.1.К.8.</t>
  </si>
  <si>
    <t>1.1.2</t>
  </si>
  <si>
    <t>1.1.2.К.1.</t>
  </si>
  <si>
    <t>1.1.2.К.2.</t>
  </si>
  <si>
    <t>1.1.2.К.3.</t>
  </si>
  <si>
    <t>1.1.2.К.4.</t>
  </si>
  <si>
    <t>1.1.2.К.5.</t>
  </si>
  <si>
    <t>1.1.2.К.6.</t>
  </si>
  <si>
    <t>1.1.2.К.7.</t>
  </si>
  <si>
    <t>1.1.2.К.8.</t>
  </si>
  <si>
    <t>1.1.2.К.9.</t>
  </si>
  <si>
    <t>1.1.3.</t>
  </si>
  <si>
    <t>1.1.3.К.1.</t>
  </si>
  <si>
    <t>1.1.3.К.2.</t>
  </si>
  <si>
    <t>1.1.3.К.3.</t>
  </si>
  <si>
    <t>1.1.3.К.4.</t>
  </si>
  <si>
    <t>1.1.3.К.5.</t>
  </si>
  <si>
    <t>1.1.3.К.6.</t>
  </si>
  <si>
    <t>1.1.3.К.7.</t>
  </si>
  <si>
    <t>1.1.3.К.8.</t>
  </si>
  <si>
    <t>1.1.3.К.9.</t>
  </si>
  <si>
    <t xml:space="preserve"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                                         в городском или пригородном сообщении </t>
  </si>
  <si>
    <t>1.2.1.К.1.</t>
  </si>
  <si>
    <t xml:space="preserve">Подписаны соглашения с муниципальными образованиями о предоставлении субсидии из областного бюджета </t>
  </si>
  <si>
    <t>Реестр соглашений, подписанных                             с муниципальными образованиями</t>
  </si>
  <si>
    <t>1.2.1.К.2.</t>
  </si>
  <si>
    <t xml:space="preserve">Представлены органами местного самоуправления  заявки и расчеты на выделение субсидии на компенсацию потерь                                    в доходах перевозчикам </t>
  </si>
  <si>
    <t>1.2.1.К.3.</t>
  </si>
  <si>
    <t xml:space="preserve">Перечислена субсидия </t>
  </si>
  <si>
    <t>1.2.1.К.4.</t>
  </si>
  <si>
    <t xml:space="preserve">Представлены органами местного самоуправления  заявки и расчеты на выделение субсидии на компенсацию потерь                        в доходах перевозчикам </t>
  </si>
  <si>
    <t>1.2.1.К.5.</t>
  </si>
  <si>
    <t>1.2.1.К.6.</t>
  </si>
  <si>
    <t xml:space="preserve">Представлены органами местного самоуправления  заявки и расчеты на выделение субсидии на компенсацию потерь               в доходах перевозчикам </t>
  </si>
  <si>
    <t>1.2.1.К.7.</t>
  </si>
  <si>
    <t>1.2.1.К.8.</t>
  </si>
  <si>
    <t>1.2.1.К.9.</t>
  </si>
  <si>
    <t>1.2.2.</t>
  </si>
  <si>
    <t>1.2.2.К.1.</t>
  </si>
  <si>
    <t>Реестр соглашений, подписанных                                                   с муниципальными образованиями</t>
  </si>
  <si>
    <t>1.2.2.К.2.</t>
  </si>
  <si>
    <t xml:space="preserve">Представлены органами местного самоуправления  заявки и расчеты на выделение субсидии на компенсацию потерь                     в доходах перевозчикам </t>
  </si>
  <si>
    <t>1.2.2.К.3.</t>
  </si>
  <si>
    <t>1.2.2.К.4.</t>
  </si>
  <si>
    <t xml:space="preserve">Представлены органами местного самоуправления  заявки и расчеты на выделение субсидии на компенсацию потерь                            в доходах перевозчикам </t>
  </si>
  <si>
    <t>1.2.2.К.5.</t>
  </si>
  <si>
    <t>1.2.2.К.6.</t>
  </si>
  <si>
    <t xml:space="preserve">Представлены органами местного самоуправления  заявки и расчеты на выделение субсидии на компенсацию потерь                       в доходах перевозчикам </t>
  </si>
  <si>
    <t>1.2.2.К.7.</t>
  </si>
  <si>
    <t>1.2.2.К.8.</t>
  </si>
  <si>
    <t xml:space="preserve">Представлены органами местного самоуправления  заявки и расчеты на выделение субсидии на компенсацию потерь                               в доходах перевозчикам </t>
  </si>
  <si>
    <t>1.2.2.К.9.</t>
  </si>
  <si>
    <t>1.2.3.</t>
  </si>
  <si>
    <t>1.2.3.К.1.</t>
  </si>
  <si>
    <t>1.2.3.К.2.</t>
  </si>
  <si>
    <t xml:space="preserve">Представлены органами местного самоуправления  заявки и расчеты на выделение субсидии на компенсацию потерь             в доходах перевозчикам </t>
  </si>
  <si>
    <t>1.2.3.К.3.</t>
  </si>
  <si>
    <t>1.2.3.К.4.</t>
  </si>
  <si>
    <t xml:space="preserve">Представлены органами местного самоуправления  заявки и расчеты на выделение субсидии на компенсацию потерь                    в доходах перевозчикам </t>
  </si>
  <si>
    <t>1.2.3.К.5.</t>
  </si>
  <si>
    <t>1.2.3.К.6.</t>
  </si>
  <si>
    <t xml:space="preserve">Представлены органами местного самоуправления  заявки и расчеты на выделение субсидии на компенсацию потерь                в доходах перевозчикам </t>
  </si>
  <si>
    <t>1.2.3.К.7.</t>
  </si>
  <si>
    <t>1.2.3.К.8.</t>
  </si>
  <si>
    <t xml:space="preserve">Представлены органами местного самоуправления  заявки и расчеты на выделение субсидии на компенсацию потерь          в доходах перевозчикам </t>
  </si>
  <si>
    <t>1.2.3.К.9.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</si>
  <si>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</t>
  </si>
  <si>
    <t>1.3.1.К.1.</t>
  </si>
  <si>
    <t xml:space="preserve">Представлены принятые нормативные правовые акты, регулирующие тарифы на перевозки по муниципальным маршрутам регулярных перевозок </t>
  </si>
  <si>
    <t>Нормативный правовой акт</t>
  </si>
  <si>
    <t>1.3.1.К.2.</t>
  </si>
  <si>
    <t>1.3.1.К.3.</t>
  </si>
  <si>
    <t>1.3.1.К.4.</t>
  </si>
  <si>
    <t>1.3.2.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</si>
  <si>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 в 2026 году</t>
  </si>
  <si>
    <t>1.3.2.К.1.</t>
  </si>
  <si>
    <t>1.3.2.К.2.</t>
  </si>
  <si>
    <t>1.3.2.К.3.</t>
  </si>
  <si>
    <t>1.3.2.К.4.</t>
  </si>
  <si>
    <t>1.3.3.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</si>
  <si>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 в 2027 году</t>
  </si>
  <si>
    <t>1.3.3.К.1.</t>
  </si>
  <si>
    <t>1.3.3.К.2.</t>
  </si>
  <si>
    <t>1.3.3.К.3.</t>
  </si>
  <si>
    <t>1.3.3.К.4.</t>
  </si>
  <si>
    <t xml:space="preserve">Организован льготный проезд населения на автобусных маршуртах к дачным и садово-огородным участкам                                            </t>
  </si>
  <si>
    <t>1.4.1.К.1.</t>
  </si>
  <si>
    <t>Реестр соглашений, подписанных                           с муниципальными образованиями</t>
  </si>
  <si>
    <t>1.4.1.К.2.</t>
  </si>
  <si>
    <t xml:space="preserve">Представлены органами местного самоуправления  заявки и расчеты на выделение субсидии на компенсацию потерь                  в доходах перевозчикам </t>
  </si>
  <si>
    <t>1.4.1.К.3.</t>
  </si>
  <si>
    <t>1.4.1.К.4.</t>
  </si>
  <si>
    <t>1.4.1.К.5.</t>
  </si>
  <si>
    <t>1.4.1.К.6.</t>
  </si>
  <si>
    <t xml:space="preserve">Представлены органами местного самоуправления  заявки и расчеты на выделение субсидии на компенсацию потерь                      в доходах перевозчикам </t>
  </si>
  <si>
    <t>1.4.1.К.7.</t>
  </si>
  <si>
    <t>1.4.2.</t>
  </si>
  <si>
    <t>1.4.2.К.1.</t>
  </si>
  <si>
    <t>Реестр соглашений, подписанных                       с муниципальными образованиями</t>
  </si>
  <si>
    <t>1.4.2.К.2.</t>
  </si>
  <si>
    <t>1.4.2.К.3.</t>
  </si>
  <si>
    <t>1.4.2.К.4.</t>
  </si>
  <si>
    <t>1.4.2.К.5.</t>
  </si>
  <si>
    <t>1.4.2.К.6.</t>
  </si>
  <si>
    <t>1.4.2.К.7.</t>
  </si>
  <si>
    <t>1.4.2.К.8.</t>
  </si>
  <si>
    <t>1.4.2.К.9.</t>
  </si>
  <si>
    <t>1.4.3.</t>
  </si>
  <si>
    <t>1.4.3.К.1.</t>
  </si>
  <si>
    <t>Реестр соглашений, подписанных                              с муниципальными образованиями</t>
  </si>
  <si>
    <t>1.4.3.К.2.</t>
  </si>
  <si>
    <t xml:space="preserve">Представлены органами местного самоуправления  заявки и расчеты на выделение субсидии на компенсацию потерь                   в доходах перевозчикам </t>
  </si>
  <si>
    <t>1.4.3.К.3.</t>
  </si>
  <si>
    <t>1.4.3.К.4.</t>
  </si>
  <si>
    <t>1.4.3.К.5.</t>
  </si>
  <si>
    <t>1.4.3.К.6.</t>
  </si>
  <si>
    <t xml:space="preserve">Представлены органами местного самоуправления  заявки и расчеты на выделение субсидии на компенсацию потерь                                в доходах перевозчикам </t>
  </si>
  <si>
    <t>1.4.3.К.7.</t>
  </si>
  <si>
    <t xml:space="preserve">Организовано транспортное обсуживание населения автобусными маршрутами на территории Белгродской агломерации </t>
  </si>
  <si>
    <t>1.5.1.К.1.</t>
  </si>
  <si>
    <t>Сведения о государственных контрактах внесены в реестр контрактов, заключенных заказчиком по результатам закупок</t>
  </si>
  <si>
    <t>Реестр заключенных государственных контрактов</t>
  </si>
  <si>
    <t>1.5.1.К.2.</t>
  </si>
  <si>
    <t xml:space="preserve">Произведена приемка выполненных работ (услуг) </t>
  </si>
  <si>
    <t xml:space="preserve">Реестр выполненых работ </t>
  </si>
  <si>
    <t>1.5.1.К.3.</t>
  </si>
  <si>
    <t xml:space="preserve">Произведена оплата выполненных работ (услуг)                                                                                                     по государственным контрактам </t>
  </si>
  <si>
    <t>1.5.1.К.4.</t>
  </si>
  <si>
    <t>1.5.1.К.5.</t>
  </si>
  <si>
    <t xml:space="preserve">Произведена оплата выполненных работ (услуг)                                                                                по государственным контрактам </t>
  </si>
  <si>
    <t>1.5.1.К.6.</t>
  </si>
  <si>
    <t>Реестр выполненых работ</t>
  </si>
  <si>
    <t>1.5.1.К.7.</t>
  </si>
  <si>
    <t>1.5.1.К.8.</t>
  </si>
  <si>
    <t>1.5.1.К.9.</t>
  </si>
  <si>
    <t>1.5.2.</t>
  </si>
  <si>
    <t>Организовано транспортное обсуживание населения автобусными маршрутами на территории Белгродской агломерации в 2026 году</t>
  </si>
  <si>
    <t>1.5.2.К.1.</t>
  </si>
  <si>
    <t>1.5.2.К.2.</t>
  </si>
  <si>
    <t>1.5.2.К.3.</t>
  </si>
  <si>
    <t>1.5.2.К.4.</t>
  </si>
  <si>
    <t>1.5.2.К.5.</t>
  </si>
  <si>
    <t>1.5.2.К.6.</t>
  </si>
  <si>
    <t>1.5.2.К.7.</t>
  </si>
  <si>
    <t>1.5.2.К.8.</t>
  </si>
  <si>
    <t>1.5.2.К.9.</t>
  </si>
  <si>
    <t>1.5.3.</t>
  </si>
  <si>
    <t>Организовано транспортное обсуживание населения автобусными маршрутами на территории Белгродской агломерации в 2027 году</t>
  </si>
  <si>
    <t>1.5.3.К.1.</t>
  </si>
  <si>
    <t>1.5.3.К.2.</t>
  </si>
  <si>
    <t>1.5.3.К.3.</t>
  </si>
  <si>
    <t>1.5.3.К.4.</t>
  </si>
  <si>
    <t>1.5.3.К.5.</t>
  </si>
  <si>
    <t>1.5.3.К.6.</t>
  </si>
  <si>
    <t>1.5.3.К.7.</t>
  </si>
  <si>
    <t>1.5.3.К.8.</t>
  </si>
  <si>
    <t>1.5.3.К.9.</t>
  </si>
  <si>
    <t>1.6.1.К.1.</t>
  </si>
  <si>
    <t>Произведена приемка поставленных товаров</t>
  </si>
  <si>
    <t>Акты приемки поставленных товаров</t>
  </si>
  <si>
    <t>1.6.1.К.2.</t>
  </si>
  <si>
    <t>Произведена оплата за поставленные товары                           по контрактам (договорам)</t>
  </si>
  <si>
    <t>1.6.2.</t>
  </si>
  <si>
    <t>Приобретен подвижной состав пассажирского транспорта общего пользования в 2026 году</t>
  </si>
  <si>
    <t>1.6.2.К.1.</t>
  </si>
  <si>
    <t>1.6.2.К.2.</t>
  </si>
  <si>
    <t>Произведена оплата за поставленные товары                                         по контрактам (договорам)</t>
  </si>
  <si>
    <t>1.6.3.</t>
  </si>
  <si>
    <t>Приобретен подвижной состав пассажирского транспорта общего пользования в 2027 году</t>
  </si>
  <si>
    <t>1.6.3.К.1.</t>
  </si>
  <si>
    <t>1.6.3.К.2.</t>
  </si>
  <si>
    <t>Произведена оплата за поставленные товары                                               по контрактам (договорам)</t>
  </si>
  <si>
    <t>1.7.1.К.1.</t>
  </si>
  <si>
    <t xml:space="preserve">Представлены перевозчиком отчеты об оказании услуги                                         в соответствии с утвержденным региональным заказом </t>
  </si>
  <si>
    <t>Отчетные материалы</t>
  </si>
  <si>
    <t>1.7.1.К.2.</t>
  </si>
  <si>
    <t>Платежные поручения</t>
  </si>
  <si>
    <t>1.7.1.К.3.</t>
  </si>
  <si>
    <t>1.7.1.К.4.</t>
  </si>
  <si>
    <t>1.7.1.К.5.</t>
  </si>
  <si>
    <t>1.7.1.К.6.</t>
  </si>
  <si>
    <t>1.7.1.К.7.</t>
  </si>
  <si>
    <t>1.7.1.К.8.</t>
  </si>
  <si>
    <t>1.7.2.</t>
  </si>
  <si>
    <t>Выполнен утвержденный региональный заказ транспортного обслуживания населения железнодорожным транспортом в пригородном сообщении в 2026 году</t>
  </si>
  <si>
    <t>1.7.2.К.1.</t>
  </si>
  <si>
    <t>1.7.2.К.2.</t>
  </si>
  <si>
    <t>1.7.2.К.3.</t>
  </si>
  <si>
    <t>1.7.2.К.4.</t>
  </si>
  <si>
    <t>1.7.2.К.5.</t>
  </si>
  <si>
    <t>1.7.2.К.6.</t>
  </si>
  <si>
    <t>1.7.2.К.7.</t>
  </si>
  <si>
    <t>1.7.2.К.8.</t>
  </si>
  <si>
    <t>1.7.3.</t>
  </si>
  <si>
    <t>Выполнен утвержденный региональный заказ транспортного обслуживания населения железнодорожным транспортом в пригородном сообщении в 2027 году</t>
  </si>
  <si>
    <t>1.7.3.К.1.</t>
  </si>
  <si>
    <t>1.7.3.К.2.</t>
  </si>
  <si>
    <t>1.7.3.К.3.</t>
  </si>
  <si>
    <t>1.7.3.К.4.</t>
  </si>
  <si>
    <t>1.7.3.К.5.</t>
  </si>
  <si>
    <t>1.7.3.К.6.</t>
  </si>
  <si>
    <t>1.7.3.К.7.</t>
  </si>
  <si>
    <t>1.7.3.К.8.</t>
  </si>
  <si>
    <t xml:space="preserve">Организован льготный проезд учащихся железнодорожным транспортом в пригородном сообщении </t>
  </si>
  <si>
    <t>1.8.1.К.1.</t>
  </si>
  <si>
    <t>Представлены перевозчиком отчеты о выполнении услуги по пригородной перевозке обучающихся и воспитанников образовательных учреждений старше 7 лет</t>
  </si>
  <si>
    <t>Министерство образования Белгородской области</t>
  </si>
  <si>
    <t>1.8.1.К.2.</t>
  </si>
  <si>
    <t>1.8.1.К.3.</t>
  </si>
  <si>
    <t>1.8.1.К.4.</t>
  </si>
  <si>
    <t>1.8.1.К.5.</t>
  </si>
  <si>
    <t>1.8.1.К.6.</t>
  </si>
  <si>
    <t>1.8.1.К.7.</t>
  </si>
  <si>
    <t>1.8.1.К.8.</t>
  </si>
  <si>
    <t>1.8.1.К.9.</t>
  </si>
  <si>
    <t>Заключено соглашение о предоставлении субсидий                         из областного бюджета Белгородской области                         на компенсацию потерь в доходах, возникающих                                            в связи с предоставлением льгот по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                              и образовательных организаций высшего образования железнодорожным транспортом общего пользования                                  в пригородном сообщении Белгородской области,                                            в 2026 году</t>
  </si>
  <si>
    <t>Соглашение</t>
  </si>
  <si>
    <t>1.8.2.</t>
  </si>
  <si>
    <t>Организован льготный проезд учащихся железнодорожным транспортом в пригородном сообщении в 2026 году</t>
  </si>
  <si>
    <t>1.8.2.К.1.</t>
  </si>
  <si>
    <t>1.8.2.К.2.</t>
  </si>
  <si>
    <t>1.8.2.К.3.</t>
  </si>
  <si>
    <t>1.8.2.К.4.</t>
  </si>
  <si>
    <t>1.8.2.К.5.</t>
  </si>
  <si>
    <t>1.8.2.К.6.</t>
  </si>
  <si>
    <t>1.8.2.К.7.</t>
  </si>
  <si>
    <t>1.8.2.К.8.</t>
  </si>
  <si>
    <t>1.8.2.К.9.</t>
  </si>
  <si>
    <t>Заключено соглашение о предоставлении субсидий                           из областного бюджета Белгородской области                         на компенсацию потерь в доходах, возникающих                                            в связи с предоставлением льгот по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                              и образовательных организаций высшего образования железнодорожным транспортом общего пользования                                  в пригородном сообщении Белгородской области                                            в 2027 году</t>
  </si>
  <si>
    <t>1.8.3.</t>
  </si>
  <si>
    <t>Организован льготный проезд учащихся железнодорожным транспортом в пригородном сообщении в 2027 году</t>
  </si>
  <si>
    <t>1.8.3.К.1.</t>
  </si>
  <si>
    <t>1.8.3.К.2.</t>
  </si>
  <si>
    <t>1.8.3.К.3.</t>
  </si>
  <si>
    <t>1.8.3.К.4.</t>
  </si>
  <si>
    <t>1.8.3.К.5.</t>
  </si>
  <si>
    <t>1.8.3.К.6.</t>
  </si>
  <si>
    <t>1.8.3.К.7.</t>
  </si>
  <si>
    <t>1.8.3.К.8.</t>
  </si>
  <si>
    <t>1.8.3.К.9.</t>
  </si>
  <si>
    <t>Заключено соглашение о предоставлении субсидий                        из областного бюджета Белгородской области                         на компенсацию потерь в доходах, возникающих                                            в связи с предоставлением льгот по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                              и образовательных организаций высшего образования железнодорожным транспортом общего пользования                                  в пригородном сообщении Белгородской области                                            в 2028 году</t>
  </si>
  <si>
    <t xml:space="preserve">Организован льготный проезд населения                                                                  на пригородном железнодорожном транспорте к дачным        и садово-огородным участкам </t>
  </si>
  <si>
    <t>1.9.1.К.1.</t>
  </si>
  <si>
    <t>Представлены перевозчиком отчеты о выполнении услуги по пригородным перевозкам граждан к дачным и садово-огородным участкам</t>
  </si>
  <si>
    <t>1.9.1.К.2.</t>
  </si>
  <si>
    <t>1.9.1.К.3.</t>
  </si>
  <si>
    <t>1.9.1.К.4.</t>
  </si>
  <si>
    <t>1.9.1.К.5.</t>
  </si>
  <si>
    <t>1.9.1.К.6.</t>
  </si>
  <si>
    <t>1.9.2.</t>
  </si>
  <si>
    <t>1.9.2.К.1.</t>
  </si>
  <si>
    <t>1.9.2.К.2.</t>
  </si>
  <si>
    <t>1.9.2.К.3.</t>
  </si>
  <si>
    <t>1.9.2.К.4.</t>
  </si>
  <si>
    <t>1.9.2.К.5.</t>
  </si>
  <si>
    <t>1.9.2.К.6.</t>
  </si>
  <si>
    <t>1.9.3.</t>
  </si>
  <si>
    <t>1.9.3.К.1.</t>
  </si>
  <si>
    <t>1.9.3.К.2.</t>
  </si>
  <si>
    <t>1.9.3.К.3.</t>
  </si>
  <si>
    <t>1.9.3.К.4.</t>
  </si>
  <si>
    <t>1.9.3.К.5.</t>
  </si>
  <si>
    <t>1.9.3.К.6.</t>
  </si>
  <si>
    <t xml:space="preserve"> План реализации комплекса процессных мероприятий  «Создание условий для организации транспортного обслуживания населения»  в 2026 - 2028 годах</t>
  </si>
  <si>
    <t>Организованы перевозки населения на пригородных межмуниципальных маршрутах автобусным транспортом          в 2026 году</t>
  </si>
  <si>
    <t>1.1.1.К.9.</t>
  </si>
  <si>
    <t>Организованы перевозки населения на пригородных межмуниципальных маршрутах автобусным транспортом         в 2027 году</t>
  </si>
  <si>
    <t>Организованы перевозки населения на пригородных межмуниципальных маршрутах автобусным транспортом                                           в 2028 году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</si>
  <si>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в городском или пригородном сообщении в 2026 году</t>
  </si>
  <si>
    <t>Реестр заявок, принятых            от муницпальных образований,                            на выделение субвенции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</si>
  <si>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в городском или пригородном сообщении в 2027 году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</si>
  <si>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   в городском или пригородном сообщении в 2028 году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</si>
  <si>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 в 2028 году</t>
  </si>
  <si>
    <t>Организован льготный проезд населения на автобусных маршуртах к дачным и садово-огородным участкам                                                       в 2026 году</t>
  </si>
  <si>
    <t>Организован льготоный проезд населения на автобусных маршуртах к дачным и садово-огородным участкам                   в 2027 году</t>
  </si>
  <si>
    <t>Организован льготоный проезд населения на автобусных маршуртах к дачным и садово-огородным  участкам                   в 2028 году</t>
  </si>
  <si>
    <t>Произведена оплата выполненных работ (услуг)                                                       по государственным контрактам</t>
  </si>
  <si>
    <t>Организовано транспортное обсуживание населения автобусными маршрутами на территории Белгродской агломерации в 2028 году</t>
  </si>
  <si>
    <t>Приобретен подвижной состав пассажирского транспорта общего пользования в 2028 году</t>
  </si>
  <si>
    <t>1.7.1.К.9.</t>
  </si>
  <si>
    <t>Договор</t>
  </si>
  <si>
    <t>Выполнен утвержденный региональный заказ транспортного обслуживания населения железнодорожным транспортом в пригородном сообщении в 2028 году</t>
  </si>
  <si>
    <t>Организован льготный проезд учащихся железнодорожным транспортом в пригородном сообщении в 2028 году</t>
  </si>
  <si>
    <t>Организован льготный проезд населения                                           на пригородном железнодорожном транспорте к дачным                                       и садово-огородным участкам в 2026 году</t>
  </si>
  <si>
    <t>Организован льготный проезд населения                                          на пригородном железнодорожном транспорте к дачным    и садово-огородным участкам в 2027 году</t>
  </si>
  <si>
    <t>Подписан договор на организацию транспортного обслуживания населения железнодорожным транспортом        в пригородном сообщении по территории Белгородской области в 2024 - 2026 годах и предоставление                                                            из областного бюджета субсидии на компенсацию потерь в доходах, возникающих в результате государственного регулирования уровня тарифов</t>
  </si>
  <si>
    <t>Организован льготный проезд населения                                      на пригородном железнодорожном транспорте к дачным    и садово-огородным участкам в 2028 году</t>
  </si>
  <si>
    <t>Подписано соглашение о предоставлении из областного бюджета Белгородской области в 2027 - 2029 годах субсидии на возмещение недополученных доходов, связанных с предоставлением льготного проезда                            в железнодорожном транспорте общего пользования - поездах пригородной категории к дачным и садово-огородным участкам в выходные и праздничные дни                                   на территории Белгородской области</t>
  </si>
  <si>
    <t>Предоставлены субсидии на компенсацию потерь в доходах перевозчикам, предоставляющим льготный проезд  студентам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области в городском и пригородном сообщении.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 субсидий бюджетам городских и муниципальных округов Белгородской области на компенсацию потерь в доходах перевозчикам, предоставляющим льготный проезд студентам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в городском или пригородном сообщении на территории Белгородской области приведен в приложении № 11 к государственной программе</t>
  </si>
  <si>
    <t xml:space="preserve">Обеспечен льготный проезд обучающихся, студентов     и аспирантов образовательных организаций                     из малообеспеченных (малоимущих) семей                                                                                                  в автобусах по межмуниципальным пригородным маршрутам в соответствии с принятыми заявлениями </t>
  </si>
  <si>
    <t>№ п/п</t>
  </si>
  <si>
    <t>Наименование показателя</t>
  </si>
  <si>
    <t>Уровень показателя</t>
  </si>
  <si>
    <t>Единица измерения                            (по ОКЕИ)</t>
  </si>
  <si>
    <t>Плановые значения на конец месяца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</si>
  <si>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</si>
  <si>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</si>
  <si>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</si>
  <si>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</si>
  <si>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</si>
  <si>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</si>
  <si>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</si>
  <si>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</si>
  <si>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</si>
  <si>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</si>
  <si>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</si>
  <si>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</si>
  <si>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Государственная программа</t>
  </si>
  <si>
    <t>авто</t>
  </si>
  <si>
    <t>жд</t>
  </si>
  <si>
    <t>авиа</t>
  </si>
  <si>
    <t>3. Помесячный план достижения показателей комплекса процессных мероприятий 2 в 2026 году</t>
  </si>
  <si>
    <t>На конец 2026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</si>
</sst>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charset val="1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9"/>
      <name val="Tahoma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u/>
      <sz val="12"/>
      <color theme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215">
    <xf numFmtId="0" fontId="0" fillId="0" borderId="0" xfId="0"/>
    <xf numFmtId="0" fontId="5" fillId="0" borderId="0" xfId="1" applyFont="1" applyAlignment="1" applyProtection="1">
      <alignment horizontal="center"/>
    </xf>
    <xf numFmtId="0" fontId="5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/>
    </xf>
    <xf numFmtId="0" fontId="7" fillId="0" borderId="1" xfId="1" applyFont="1" applyBorder="1" applyAlignment="1" applyProtection="1">
      <alignment horizontal="center" vertical="center"/>
    </xf>
    <xf numFmtId="0" fontId="7" fillId="0" borderId="3" xfId="1" applyFont="1" applyBorder="1" applyAlignment="1" applyProtection="1">
      <alignment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7" fillId="0" borderId="7" xfId="1" applyFont="1" applyBorder="1" applyAlignment="1" applyProtection="1">
      <alignment horizontal="center" vertical="center" wrapText="1"/>
    </xf>
    <xf numFmtId="3" fontId="7" fillId="0" borderId="1" xfId="1" applyNumberFormat="1" applyFont="1" applyBorder="1" applyAlignment="1" applyProtection="1">
      <alignment horizontal="center" vertical="center" wrapText="1"/>
    </xf>
    <xf numFmtId="3" fontId="7" fillId="0" borderId="3" xfId="1" applyNumberFormat="1" applyFont="1" applyBorder="1" applyAlignment="1" applyProtection="1">
      <alignment horizontal="center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5" fillId="0" borderId="0" xfId="0" applyFont="1" applyProtection="1"/>
    <xf numFmtId="0" fontId="7" fillId="0" borderId="4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vertical="center" wrapText="1"/>
    </xf>
    <xf numFmtId="0" fontId="7" fillId="0" borderId="4" xfId="1" applyFont="1" applyBorder="1" applyAlignment="1" applyProtection="1">
      <alignment horizontal="center" vertical="center" wrapText="1"/>
    </xf>
    <xf numFmtId="0" fontId="7" fillId="0" borderId="6" xfId="1" applyFont="1" applyBorder="1" applyAlignment="1" applyProtection="1">
      <alignment horizontal="center" vertical="center" wrapText="1"/>
    </xf>
    <xf numFmtId="164" fontId="7" fillId="0" borderId="4" xfId="1" applyNumberFormat="1" applyFont="1" applyBorder="1" applyAlignment="1" applyProtection="1">
      <alignment horizontal="center" vertical="center" wrapText="1"/>
    </xf>
    <xf numFmtId="164" fontId="7" fillId="0" borderId="5" xfId="1" applyNumberFormat="1" applyFont="1" applyBorder="1" applyAlignment="1" applyProtection="1">
      <alignment horizontal="center" vertical="center" wrapText="1"/>
    </xf>
    <xf numFmtId="49" fontId="7" fillId="0" borderId="4" xfId="1" applyNumberFormat="1" applyFont="1" applyBorder="1" applyAlignment="1" applyProtection="1">
      <alignment horizontal="center" vertical="center"/>
    </xf>
    <xf numFmtId="3" fontId="7" fillId="0" borderId="4" xfId="1" applyNumberFormat="1" applyFont="1" applyBorder="1" applyAlignment="1" applyProtection="1">
      <alignment horizontal="center" vertical="center" wrapText="1"/>
    </xf>
    <xf numFmtId="0" fontId="7" fillId="3" borderId="5" xfId="1" applyFont="1" applyFill="1" applyBorder="1" applyAlignment="1" applyProtection="1">
      <alignment horizontal="left" vertical="center" wrapText="1"/>
    </xf>
    <xf numFmtId="0" fontId="7" fillId="3" borderId="4" xfId="1" applyFont="1" applyFill="1" applyBorder="1" applyAlignment="1" applyProtection="1">
      <alignment horizontal="center" vertical="center" wrapText="1"/>
    </xf>
    <xf numFmtId="0" fontId="7" fillId="3" borderId="6" xfId="1" applyFont="1" applyFill="1" applyBorder="1" applyAlignment="1" applyProtection="1">
      <alignment horizontal="center" vertical="center" wrapText="1"/>
    </xf>
    <xf numFmtId="3" fontId="7" fillId="3" borderId="4" xfId="1" applyNumberFormat="1" applyFont="1" applyFill="1" applyBorder="1" applyAlignment="1" applyProtection="1">
      <alignment horizontal="center" vertical="center" wrapText="1"/>
    </xf>
    <xf numFmtId="3" fontId="7" fillId="3" borderId="5" xfId="1" applyNumberFormat="1" applyFont="1" applyFill="1" applyBorder="1" applyAlignment="1" applyProtection="1">
      <alignment horizontal="center" vertical="center" wrapText="1"/>
    </xf>
    <xf numFmtId="0" fontId="7" fillId="3" borderId="4" xfId="1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center" vertical="center" wrapText="1"/>
    </xf>
    <xf numFmtId="3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left" vertical="center" wrapText="1"/>
    </xf>
    <xf numFmtId="3" fontId="7" fillId="0" borderId="4" xfId="1" applyNumberFormat="1" applyFont="1" applyFill="1" applyBorder="1" applyAlignment="1" applyProtection="1">
      <alignment horizontal="center" vertical="center" wrapText="1"/>
    </xf>
    <xf numFmtId="49" fontId="7" fillId="0" borderId="4" xfId="1" applyNumberFormat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6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left" vertical="center" wrapText="1"/>
    </xf>
    <xf numFmtId="0" fontId="2" fillId="0" borderId="0" xfId="1" applyFont="1" applyAlignment="1" applyProtection="1">
      <alignment horizontal="center" vertical="center" wrapText="1"/>
    </xf>
    <xf numFmtId="0" fontId="2" fillId="0" borderId="0" xfId="1" applyFont="1" applyAlignment="1" applyProtection="1">
      <alignment vertical="top" wrapText="1"/>
    </xf>
    <xf numFmtId="0" fontId="3" fillId="0" borderId="0" xfId="1" applyFont="1" applyAlignment="1" applyProtection="1">
      <alignment vertical="top"/>
    </xf>
    <xf numFmtId="0" fontId="12" fillId="0" borderId="0" xfId="1" applyFont="1" applyProtection="1"/>
    <xf numFmtId="0" fontId="1" fillId="0" borderId="0" xfId="1" applyFont="1" applyAlignment="1" applyProtection="1">
      <alignment horizontal="right" vertical="center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11" xfId="1" applyFont="1" applyBorder="1" applyAlignment="1" applyProtection="1">
      <alignment horizontal="center" vertical="center" wrapText="1"/>
    </xf>
    <xf numFmtId="0" fontId="3" fillId="0" borderId="12" xfId="1" applyFont="1" applyBorder="1" applyAlignment="1" applyProtection="1">
      <alignment horizontal="center" vertical="center" wrapText="1"/>
    </xf>
    <xf numFmtId="0" fontId="3" fillId="0" borderId="13" xfId="1" applyFont="1" applyBorder="1" applyAlignment="1" applyProtection="1">
      <alignment horizontal="center" vertical="center" wrapText="1"/>
    </xf>
    <xf numFmtId="0" fontId="3" fillId="0" borderId="14" xfId="1" applyFont="1" applyBorder="1" applyAlignment="1" applyProtection="1">
      <alignment horizontal="center" vertical="center" wrapText="1"/>
    </xf>
    <xf numFmtId="0" fontId="1" fillId="0" borderId="8" xfId="1" applyFont="1" applyBorder="1" applyAlignment="1" applyProtection="1">
      <alignment horizontal="left" vertical="center" wrapText="1"/>
    </xf>
    <xf numFmtId="0" fontId="1" fillId="0" borderId="4" xfId="1" applyFont="1" applyBorder="1" applyAlignment="1" applyProtection="1">
      <alignment horizontal="center" vertical="center" wrapText="1"/>
    </xf>
    <xf numFmtId="164" fontId="1" fillId="0" borderId="4" xfId="1" applyNumberFormat="1" applyFont="1" applyBorder="1" applyAlignment="1" applyProtection="1">
      <alignment horizontal="center" vertical="center" wrapText="1"/>
    </xf>
    <xf numFmtId="164" fontId="1" fillId="0" borderId="9" xfId="1" applyNumberFormat="1" applyFont="1" applyBorder="1" applyAlignment="1" applyProtection="1">
      <alignment horizontal="center" vertical="center" wrapText="1"/>
    </xf>
    <xf numFmtId="164" fontId="1" fillId="0" borderId="10" xfId="1" applyNumberFormat="1" applyFont="1" applyBorder="1" applyAlignment="1" applyProtection="1">
      <alignment horizontal="center" vertical="center" wrapText="1"/>
    </xf>
    <xf numFmtId="4" fontId="5" fillId="0" borderId="0" xfId="1" applyNumberFormat="1" applyFont="1" applyProtection="1"/>
    <xf numFmtId="49" fontId="4" fillId="0" borderId="15" xfId="1" applyNumberFormat="1" applyFont="1" applyBorder="1" applyAlignment="1" applyProtection="1">
      <alignment horizontal="left" vertical="top" wrapText="1"/>
    </xf>
    <xf numFmtId="0" fontId="1" fillId="0" borderId="1" xfId="1" applyFont="1" applyBorder="1" applyAlignment="1" applyProtection="1">
      <alignment horizontal="center" vertical="center" wrapText="1"/>
    </xf>
    <xf numFmtId="164" fontId="1" fillId="0" borderId="1" xfId="1" applyNumberFormat="1" applyFont="1" applyBorder="1" applyAlignment="1" applyProtection="1">
      <alignment horizontal="center" vertical="center" wrapText="1"/>
    </xf>
    <xf numFmtId="164" fontId="1" fillId="0" borderId="11" xfId="1" applyNumberFormat="1" applyFont="1" applyBorder="1" applyAlignment="1" applyProtection="1">
      <alignment horizontal="center" vertical="center" wrapText="1"/>
    </xf>
    <xf numFmtId="164" fontId="5" fillId="0" borderId="0" xfId="1" applyNumberFormat="1" applyFont="1" applyProtection="1"/>
    <xf numFmtId="49" fontId="4" fillId="0" borderId="15" xfId="1" applyNumberFormat="1" applyFont="1" applyBorder="1" applyAlignment="1" applyProtection="1">
      <alignment horizontal="left" vertical="center" wrapText="1"/>
    </xf>
    <xf numFmtId="49" fontId="4" fillId="0" borderId="15" xfId="1" applyNumberFormat="1" applyFont="1" applyBorder="1" applyAlignment="1" applyProtection="1">
      <alignment vertical="center" wrapText="1"/>
    </xf>
    <xf numFmtId="49" fontId="4" fillId="3" borderId="15" xfId="1" applyNumberFormat="1" applyFont="1" applyFill="1" applyBorder="1" applyAlignment="1" applyProtection="1">
      <alignment horizontal="left" vertical="top" wrapText="1"/>
    </xf>
    <xf numFmtId="0" fontId="1" fillId="3" borderId="1" xfId="1" applyFont="1" applyFill="1" applyBorder="1" applyAlignment="1" applyProtection="1">
      <alignment horizontal="center" vertical="center" wrapText="1"/>
    </xf>
    <xf numFmtId="164" fontId="1" fillId="3" borderId="1" xfId="1" applyNumberFormat="1" applyFont="1" applyFill="1" applyBorder="1" applyAlignment="1" applyProtection="1">
      <alignment horizontal="center" vertical="center" wrapText="1"/>
    </xf>
    <xf numFmtId="164" fontId="1" fillId="3" borderId="11" xfId="1" applyNumberFormat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 wrapText="1"/>
    </xf>
    <xf numFmtId="49" fontId="4" fillId="0" borderId="16" xfId="1" applyNumberFormat="1" applyFont="1" applyBorder="1" applyAlignment="1" applyProtection="1">
      <alignment horizontal="left" vertical="top" wrapText="1"/>
    </xf>
    <xf numFmtId="0" fontId="1" fillId="0" borderId="17" xfId="1" applyFont="1" applyBorder="1" applyAlignment="1" applyProtection="1">
      <alignment horizontal="center" vertical="center" wrapText="1"/>
    </xf>
    <xf numFmtId="0" fontId="1" fillId="0" borderId="4" xfId="1" applyFont="1" applyBorder="1" applyAlignment="1" applyProtection="1">
      <alignment vertical="center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164" fontId="1" fillId="0" borderId="19" xfId="1" applyNumberFormat="1" applyFont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vertical="center" wrapText="1"/>
    </xf>
    <xf numFmtId="0" fontId="1" fillId="0" borderId="1" xfId="1" applyFont="1" applyBorder="1" applyAlignment="1" applyProtection="1">
      <alignment horizontal="left" vertical="center" wrapText="1" indent="2"/>
    </xf>
    <xf numFmtId="0" fontId="1" fillId="0" borderId="2" xfId="1" applyFont="1" applyBorder="1" applyAlignment="1" applyProtection="1">
      <alignment vertical="center" wrapText="1"/>
    </xf>
    <xf numFmtId="0" fontId="1" fillId="0" borderId="2" xfId="1" applyFont="1" applyBorder="1" applyAlignment="1" applyProtection="1">
      <alignment horizontal="left" vertical="center" wrapText="1" indent="2"/>
    </xf>
    <xf numFmtId="164" fontId="1" fillId="0" borderId="2" xfId="1" applyNumberFormat="1" applyFont="1" applyBorder="1" applyAlignment="1" applyProtection="1">
      <alignment horizontal="center" vertical="center" wrapText="1"/>
    </xf>
    <xf numFmtId="164" fontId="1" fillId="0" borderId="20" xfId="1" applyNumberFormat="1" applyFont="1" applyBorder="1" applyAlignment="1" applyProtection="1">
      <alignment horizontal="center" vertical="center" wrapText="1"/>
    </xf>
    <xf numFmtId="0" fontId="4" fillId="0" borderId="8" xfId="1" applyFont="1" applyBorder="1" applyAlignment="1" applyProtection="1">
      <alignment vertical="center" wrapText="1"/>
    </xf>
    <xf numFmtId="0" fontId="1" fillId="0" borderId="9" xfId="1" applyFont="1" applyBorder="1" applyAlignment="1" applyProtection="1">
      <alignment vertical="center" wrapText="1"/>
    </xf>
    <xf numFmtId="0" fontId="4" fillId="0" borderId="15" xfId="1" applyFont="1" applyBorder="1" applyAlignment="1" applyProtection="1">
      <alignment horizontal="left" vertical="top" wrapText="1"/>
    </xf>
    <xf numFmtId="0" fontId="4" fillId="0" borderId="1" xfId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0" fontId="4" fillId="0" borderId="15" xfId="1" applyFont="1" applyBorder="1" applyAlignment="1" applyProtection="1">
      <alignment horizontal="left" vertical="center" wrapText="1"/>
    </xf>
    <xf numFmtId="0" fontId="4" fillId="0" borderId="15" xfId="1" applyFont="1" applyBorder="1" applyAlignment="1" applyProtection="1">
      <alignment vertical="center" wrapText="1"/>
    </xf>
    <xf numFmtId="164" fontId="4" fillId="0" borderId="1" xfId="1" applyNumberFormat="1" applyFont="1" applyBorder="1" applyAlignment="1" applyProtection="1">
      <alignment horizontal="center" vertical="center"/>
    </xf>
    <xf numFmtId="0" fontId="4" fillId="0" borderId="21" xfId="1" applyFont="1" applyBorder="1" applyAlignment="1" applyProtection="1">
      <alignment horizontal="left" vertical="top" wrapText="1"/>
    </xf>
    <xf numFmtId="0" fontId="1" fillId="0" borderId="9" xfId="1" applyFont="1" applyBorder="1" applyAlignment="1" applyProtection="1">
      <alignment horizontal="left" vertical="center" wrapText="1" indent="2"/>
    </xf>
    <xf numFmtId="164" fontId="4" fillId="0" borderId="9" xfId="1" applyNumberFormat="1" applyFont="1" applyBorder="1" applyAlignment="1" applyProtection="1">
      <alignment horizontal="center" vertical="center" wrapText="1"/>
    </xf>
    <xf numFmtId="164" fontId="4" fillId="0" borderId="10" xfId="1" applyNumberFormat="1" applyFont="1" applyBorder="1" applyAlignment="1" applyProtection="1">
      <alignment horizontal="center" vertical="center" wrapText="1"/>
    </xf>
    <xf numFmtId="164" fontId="4" fillId="0" borderId="1" xfId="1" applyNumberFormat="1" applyFont="1" applyBorder="1" applyAlignment="1" applyProtection="1">
      <alignment horizontal="center" vertical="center" wrapText="1"/>
    </xf>
    <xf numFmtId="164" fontId="4" fillId="0" borderId="11" xfId="1" applyNumberFormat="1" applyFont="1" applyBorder="1" applyAlignment="1" applyProtection="1">
      <alignment horizontal="center" vertical="center" wrapText="1"/>
    </xf>
    <xf numFmtId="4" fontId="4" fillId="0" borderId="11" xfId="1" applyNumberFormat="1" applyFont="1" applyBorder="1" applyAlignment="1" applyProtection="1">
      <alignment horizontal="center" vertical="center" wrapText="1"/>
    </xf>
    <xf numFmtId="0" fontId="4" fillId="3" borderId="15" xfId="1" applyFont="1" applyFill="1" applyBorder="1" applyAlignment="1" applyProtection="1">
      <alignment horizontal="left" vertical="top" wrapText="1"/>
    </xf>
    <xf numFmtId="0" fontId="1" fillId="3" borderId="1" xfId="1" applyFont="1" applyFill="1" applyBorder="1" applyAlignment="1" applyProtection="1">
      <alignment vertical="center" wrapText="1"/>
    </xf>
    <xf numFmtId="0" fontId="1" fillId="3" borderId="1" xfId="1" applyFont="1" applyFill="1" applyBorder="1" applyAlignment="1" applyProtection="1">
      <alignment horizontal="left" vertical="center" wrapText="1" indent="2"/>
    </xf>
    <xf numFmtId="164" fontId="4" fillId="3" borderId="1" xfId="1" applyNumberFormat="1" applyFont="1" applyFill="1" applyBorder="1" applyAlignment="1" applyProtection="1">
      <alignment horizontal="center" vertical="center" wrapText="1"/>
    </xf>
    <xf numFmtId="164" fontId="4" fillId="3" borderId="11" xfId="1" applyNumberFormat="1" applyFont="1" applyFill="1" applyBorder="1" applyAlignment="1" applyProtection="1">
      <alignment horizontal="center" vertical="center" wrapText="1"/>
    </xf>
    <xf numFmtId="164" fontId="4" fillId="0" borderId="2" xfId="1" applyNumberFormat="1" applyFont="1" applyBorder="1" applyAlignment="1" applyProtection="1">
      <alignment horizontal="center" vertical="center" wrapText="1"/>
    </xf>
    <xf numFmtId="164" fontId="4" fillId="0" borderId="20" xfId="1" applyNumberFormat="1" applyFont="1" applyBorder="1" applyAlignment="1" applyProtection="1">
      <alignment horizontal="center" vertical="center" wrapText="1"/>
    </xf>
    <xf numFmtId="0" fontId="1" fillId="0" borderId="17" xfId="1" applyFont="1" applyBorder="1" applyAlignment="1" applyProtection="1">
      <alignment vertical="center" wrapText="1"/>
    </xf>
    <xf numFmtId="0" fontId="1" fillId="0" borderId="17" xfId="1" applyFont="1" applyBorder="1" applyAlignment="1" applyProtection="1">
      <alignment horizontal="left" vertical="center" wrapText="1" indent="2"/>
    </xf>
    <xf numFmtId="164" fontId="1" fillId="0" borderId="22" xfId="1" applyNumberFormat="1" applyFont="1" applyBorder="1" applyAlignment="1" applyProtection="1">
      <alignment horizontal="center" vertical="center" wrapText="1"/>
    </xf>
    <xf numFmtId="0" fontId="4" fillId="0" borderId="23" xfId="1" applyFont="1" applyBorder="1" applyAlignment="1" applyProtection="1">
      <alignment vertical="center" wrapText="1"/>
    </xf>
    <xf numFmtId="165" fontId="1" fillId="0" borderId="9" xfId="1" applyNumberFormat="1" applyFont="1" applyBorder="1" applyAlignment="1" applyProtection="1">
      <alignment horizontal="center" vertical="center" wrapText="1"/>
    </xf>
    <xf numFmtId="165" fontId="1" fillId="0" borderId="1" xfId="1" applyNumberFormat="1" applyFont="1" applyBorder="1" applyAlignment="1" applyProtection="1">
      <alignment horizontal="center" vertical="center" wrapText="1"/>
    </xf>
    <xf numFmtId="0" fontId="4" fillId="0" borderId="16" xfId="1" applyFont="1" applyBorder="1" applyAlignment="1" applyProtection="1">
      <alignment horizontal="left" vertical="top" wrapText="1"/>
    </xf>
    <xf numFmtId="0" fontId="4" fillId="2" borderId="24" xfId="1" applyFont="1" applyFill="1" applyBorder="1" applyAlignment="1" applyProtection="1">
      <alignment vertical="center" wrapText="1"/>
    </xf>
    <xf numFmtId="0" fontId="1" fillId="0" borderId="25" xfId="1" applyFont="1" applyBorder="1" applyAlignment="1" applyProtection="1">
      <alignment vertical="center" wrapText="1"/>
    </xf>
    <xf numFmtId="0" fontId="1" fillId="0" borderId="9" xfId="1" applyFont="1" applyBorder="1" applyAlignment="1" applyProtection="1">
      <alignment horizontal="center" vertical="center" wrapText="1"/>
    </xf>
    <xf numFmtId="0" fontId="4" fillId="0" borderId="24" xfId="1" applyFont="1" applyBorder="1" applyAlignment="1" applyProtection="1">
      <alignment horizontal="left" vertical="top" wrapText="1"/>
    </xf>
    <xf numFmtId="164" fontId="4" fillId="0" borderId="3" xfId="1" applyNumberFormat="1" applyFont="1" applyBorder="1" applyAlignment="1" applyProtection="1">
      <alignment horizontal="center" vertical="center"/>
    </xf>
    <xf numFmtId="0" fontId="1" fillId="0" borderId="11" xfId="1" applyFont="1" applyBorder="1" applyAlignment="1" applyProtection="1">
      <alignment horizontal="center" vertical="center" wrapText="1"/>
    </xf>
    <xf numFmtId="0" fontId="1" fillId="0" borderId="22" xfId="1" applyFont="1" applyBorder="1" applyAlignment="1" applyProtection="1">
      <alignment horizontal="center" vertical="center" wrapText="1"/>
    </xf>
    <xf numFmtId="0" fontId="4" fillId="0" borderId="24" xfId="1" applyFont="1" applyBorder="1" applyAlignment="1" applyProtection="1">
      <alignment vertical="center" wrapText="1"/>
    </xf>
    <xf numFmtId="0" fontId="1" fillId="0" borderId="6" xfId="1" applyFont="1" applyBorder="1" applyAlignment="1" applyProtection="1">
      <alignment vertical="center" wrapText="1"/>
    </xf>
    <xf numFmtId="0" fontId="4" fillId="0" borderId="26" xfId="1" applyFont="1" applyBorder="1" applyAlignment="1" applyProtection="1">
      <alignment horizontal="left" vertical="center" wrapText="1"/>
    </xf>
    <xf numFmtId="0" fontId="4" fillId="0" borderId="26" xfId="1" applyFont="1" applyBorder="1" applyAlignment="1" applyProtection="1">
      <alignment vertical="center" wrapText="1"/>
    </xf>
    <xf numFmtId="0" fontId="4" fillId="0" borderId="26" xfId="1" applyFont="1" applyBorder="1" applyAlignment="1" applyProtection="1">
      <alignment horizontal="left" vertical="top" wrapText="1"/>
    </xf>
    <xf numFmtId="0" fontId="4" fillId="0" borderId="27" xfId="1" applyFont="1" applyBorder="1" applyAlignment="1" applyProtection="1">
      <alignment horizontal="left" vertical="top" wrapText="1"/>
    </xf>
    <xf numFmtId="164" fontId="1" fillId="0" borderId="17" xfId="1" applyNumberFormat="1" applyFont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</xf>
    <xf numFmtId="49" fontId="4" fillId="0" borderId="4" xfId="1" applyNumberFormat="1" applyFont="1" applyBorder="1" applyAlignment="1" applyProtection="1">
      <alignment horizontal="center" vertical="center" wrapText="1"/>
    </xf>
    <xf numFmtId="0" fontId="4" fillId="3" borderId="8" xfId="1" applyFont="1" applyFill="1" applyBorder="1" applyAlignment="1" applyProtection="1">
      <alignment vertical="center" wrapText="1"/>
    </xf>
    <xf numFmtId="0" fontId="1" fillId="3" borderId="25" xfId="1" applyFont="1" applyFill="1" applyBorder="1" applyAlignment="1" applyProtection="1">
      <alignment horizontal="center" vertical="center" wrapText="1"/>
    </xf>
    <xf numFmtId="0" fontId="1" fillId="3" borderId="9" xfId="1" applyFont="1" applyFill="1" applyBorder="1" applyAlignment="1" applyProtection="1">
      <alignment horizontal="center" vertical="center" wrapText="1"/>
    </xf>
    <xf numFmtId="164" fontId="1" fillId="3" borderId="9" xfId="1" applyNumberFormat="1" applyFont="1" applyFill="1" applyBorder="1" applyAlignment="1" applyProtection="1">
      <alignment horizontal="center" vertical="center" wrapText="1"/>
    </xf>
    <xf numFmtId="164" fontId="1" fillId="3" borderId="10" xfId="1" applyNumberFormat="1" applyFont="1" applyFill="1" applyBorder="1" applyAlignment="1" applyProtection="1">
      <alignment horizontal="center" vertical="center" wrapText="1"/>
    </xf>
    <xf numFmtId="0" fontId="1" fillId="0" borderId="6" xfId="1" applyFont="1" applyBorder="1" applyAlignment="1" applyProtection="1">
      <alignment horizontal="center" vertical="center" wrapText="1"/>
    </xf>
    <xf numFmtId="0" fontId="1" fillId="0" borderId="7" xfId="1" applyFont="1" applyBorder="1" applyAlignment="1" applyProtection="1">
      <alignment vertical="center" wrapText="1"/>
    </xf>
    <xf numFmtId="0" fontId="1" fillId="0" borderId="1" xfId="1" applyFont="1" applyBorder="1" applyProtection="1"/>
    <xf numFmtId="0" fontId="1" fillId="0" borderId="2" xfId="1" applyFont="1" applyBorder="1" applyProtection="1"/>
    <xf numFmtId="0" fontId="1" fillId="0" borderId="28" xfId="1" applyFont="1" applyBorder="1" applyAlignment="1" applyProtection="1">
      <alignment vertical="center" wrapText="1"/>
    </xf>
    <xf numFmtId="0" fontId="10" fillId="0" borderId="0" xfId="1" applyFont="1" applyAlignment="1" applyProtection="1">
      <alignment vertical="center" wrapText="1"/>
    </xf>
    <xf numFmtId="0" fontId="1" fillId="0" borderId="0" xfId="1" applyFont="1" applyAlignment="1" applyProtection="1">
      <alignment horizontal="left" vertical="center" wrapText="1" indent="2"/>
    </xf>
    <xf numFmtId="164" fontId="1" fillId="0" borderId="0" xfId="1" applyNumberFormat="1" applyFont="1" applyAlignment="1" applyProtection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vertical="center" wrapText="1"/>
    </xf>
    <xf numFmtId="3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left" vertical="center" wrapText="1"/>
    </xf>
    <xf numFmtId="3" fontId="7" fillId="0" borderId="5" xfId="1" applyNumberFormat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vertical="center" wrapText="1"/>
    </xf>
    <xf numFmtId="0" fontId="7" fillId="0" borderId="7" xfId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 wrapText="1"/>
    </xf>
    <xf numFmtId="3" fontId="7" fillId="0" borderId="3" xfId="1" applyNumberFormat="1" applyFont="1" applyFill="1" applyBorder="1" applyAlignment="1" applyProtection="1">
      <alignment horizontal="center" vertical="center" wrapText="1"/>
    </xf>
    <xf numFmtId="164" fontId="1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164" fontId="1" fillId="0" borderId="9" xfId="1" applyNumberFormat="1" applyFont="1" applyFill="1" applyBorder="1" applyAlignment="1" applyProtection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center" vertical="center"/>
    </xf>
    <xf numFmtId="0" fontId="1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vertical="center" wrapText="1"/>
    </xf>
    <xf numFmtId="0" fontId="5" fillId="0" borderId="0" xfId="1" applyFont="1" applyAlignment="1">
      <alignment vertical="top"/>
    </xf>
    <xf numFmtId="14" fontId="4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2" fillId="0" borderId="0" xfId="1" applyFont="1" applyAlignment="1">
      <alignment horizontal="center"/>
    </xf>
    <xf numFmtId="0" fontId="14" fillId="0" borderId="1" xfId="1" applyFont="1" applyFill="1" applyBorder="1" applyAlignment="1">
      <alignment horizontal="center" vertical="center" wrapText="1"/>
    </xf>
    <xf numFmtId="0" fontId="5" fillId="0" borderId="29" xfId="1" applyFont="1" applyBorder="1" applyAlignment="1">
      <alignment vertical="top"/>
    </xf>
    <xf numFmtId="0" fontId="5" fillId="0" borderId="29" xfId="1" applyFont="1" applyBorder="1"/>
    <xf numFmtId="0" fontId="5" fillId="4" borderId="0" xfId="1" applyFont="1" applyFill="1"/>
    <xf numFmtId="0" fontId="15" fillId="0" borderId="0" xfId="1" applyFont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top"/>
    </xf>
    <xf numFmtId="0" fontId="14" fillId="2" borderId="4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top" wrapText="1"/>
    </xf>
    <xf numFmtId="0" fontId="14" fillId="2" borderId="2" xfId="1" applyFont="1" applyFill="1" applyBorder="1" applyAlignment="1">
      <alignment horizontal="center" vertical="top" wrapText="1"/>
    </xf>
    <xf numFmtId="0" fontId="14" fillId="2" borderId="0" xfId="1" applyFont="1" applyFill="1" applyAlignment="1">
      <alignment vertical="center" wrapText="1"/>
    </xf>
    <xf numFmtId="3" fontId="5" fillId="0" borderId="0" xfId="1" applyNumberFormat="1" applyFont="1" applyAlignment="1">
      <alignment vertical="top"/>
    </xf>
    <xf numFmtId="0" fontId="5" fillId="0" borderId="0" xfId="1" applyFont="1" applyAlignment="1">
      <alignment horizontal="right" vertical="top"/>
    </xf>
    <xf numFmtId="164" fontId="5" fillId="0" borderId="0" xfId="1" applyNumberFormat="1" applyFont="1" applyAlignment="1">
      <alignment vertical="top"/>
    </xf>
    <xf numFmtId="0" fontId="15" fillId="0" borderId="0" xfId="1" applyFont="1" applyBorder="1" applyAlignment="1">
      <alignment horizontal="center" vertical="top" wrapText="1"/>
    </xf>
    <xf numFmtId="0" fontId="14" fillId="2" borderId="1" xfId="1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top"/>
    </xf>
    <xf numFmtId="0" fontId="3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2" fillId="0" borderId="0" xfId="1" applyFont="1" applyBorder="1" applyAlignment="1" applyProtection="1">
      <alignment horizontal="center" vertical="center"/>
    </xf>
    <xf numFmtId="0" fontId="6" fillId="0" borderId="1" xfId="1" applyFont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left" vertical="center" wrapText="1"/>
    </xf>
    <xf numFmtId="0" fontId="7" fillId="0" borderId="1" xfId="1" applyFont="1" applyFill="1" applyBorder="1" applyAlignment="1" applyProtection="1">
      <alignment horizontal="left" vertical="center" wrapText="1"/>
    </xf>
    <xf numFmtId="0" fontId="6" fillId="0" borderId="1" xfId="1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left" vertical="center" wrapText="1"/>
    </xf>
    <xf numFmtId="0" fontId="7" fillId="2" borderId="1" xfId="1" applyFont="1" applyFill="1" applyBorder="1" applyAlignment="1" applyProtection="1">
      <alignment horizontal="left" vertical="center" wrapText="1"/>
    </xf>
    <xf numFmtId="0" fontId="4" fillId="0" borderId="15" xfId="1" applyFont="1" applyBorder="1" applyAlignment="1" applyProtection="1">
      <alignment horizontal="left" vertical="top" wrapText="1"/>
    </xf>
    <xf numFmtId="0" fontId="4" fillId="0" borderId="15" xfId="1" applyFont="1" applyBorder="1" applyAlignment="1" applyProtection="1">
      <alignment horizontal="left" vertical="center" wrapText="1"/>
    </xf>
    <xf numFmtId="0" fontId="2" fillId="0" borderId="0" xfId="1" applyFont="1" applyBorder="1" applyAlignment="1" applyProtection="1">
      <alignment horizontal="center" vertical="top"/>
    </xf>
    <xf numFmtId="0" fontId="3" fillId="0" borderId="8" xfId="1" applyFont="1" applyBorder="1" applyAlignment="1" applyProtection="1">
      <alignment horizontal="center" vertical="center" wrapText="1"/>
    </xf>
    <xf numFmtId="0" fontId="3" fillId="2" borderId="9" xfId="1" applyFont="1" applyFill="1" applyBorder="1" applyAlignment="1" applyProtection="1">
      <alignment horizontal="center" vertical="center" wrapText="1"/>
    </xf>
    <xf numFmtId="0" fontId="3" fillId="0" borderId="10" xfId="1" applyFont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4" fillId="0" borderId="18" xfId="1" applyFont="1" applyBorder="1" applyAlignment="1" applyProtection="1">
      <alignment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tileRect/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R21"/>
  <sheetViews>
    <sheetView zoomScale="90" zoomScaleNormal="90" workbookViewId="0">
      <selection activeCell="B27" sqref="B27"/>
    </sheetView>
  </sheetViews>
  <sheetFormatPr defaultColWidth="9.140625" defaultRowHeight="15"/>
  <cols>
    <col min="1" max="1" width="6.42578125" style="164" customWidth="1"/>
    <col min="2" max="2" width="34.140625" style="164" customWidth="1"/>
    <col min="3" max="3" width="17.7109375" style="164" customWidth="1"/>
    <col min="4" max="4" width="15" style="164" customWidth="1"/>
    <col min="5" max="5" width="9.140625" style="164"/>
    <col min="6" max="6" width="10.28515625" style="164" customWidth="1"/>
    <col min="7" max="12" width="9.140625" style="164"/>
    <col min="13" max="13" width="10.7109375" style="164" customWidth="1"/>
    <col min="14" max="16" width="9.140625" style="164"/>
    <col min="17" max="17" width="11.7109375" style="164" customWidth="1"/>
    <col min="18" max="16384" width="9.140625" style="164"/>
  </cols>
  <sheetData>
    <row r="1" spans="1:18" ht="32.25" customHeight="1">
      <c r="A1" s="191" t="s">
        <v>113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</row>
    <row r="2" spans="1:18" ht="24.75" customHeight="1">
      <c r="A2" s="191" t="s">
        <v>114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</row>
    <row r="3" spans="1:18" ht="32.25" customHeight="1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</row>
    <row r="4" spans="1:18" ht="33.75" customHeight="1">
      <c r="A4" s="193" t="s">
        <v>455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</row>
    <row r="5" spans="1:18" ht="15.75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</row>
    <row r="6" spans="1:18" ht="35.25" customHeight="1">
      <c r="A6" s="194" t="s">
        <v>434</v>
      </c>
      <c r="B6" s="195" t="s">
        <v>435</v>
      </c>
      <c r="C6" s="195" t="s">
        <v>436</v>
      </c>
      <c r="D6" s="195" t="s">
        <v>437</v>
      </c>
      <c r="E6" s="195" t="s">
        <v>438</v>
      </c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 t="s">
        <v>456</v>
      </c>
    </row>
    <row r="7" spans="1:18" ht="36" customHeight="1">
      <c r="A7" s="194"/>
      <c r="B7" s="195"/>
      <c r="C7" s="195"/>
      <c r="D7" s="195"/>
      <c r="E7" s="159" t="s">
        <v>439</v>
      </c>
      <c r="F7" s="159" t="s">
        <v>440</v>
      </c>
      <c r="G7" s="159" t="s">
        <v>441</v>
      </c>
      <c r="H7" s="159" t="s">
        <v>442</v>
      </c>
      <c r="I7" s="159" t="s">
        <v>443</v>
      </c>
      <c r="J7" s="159" t="s">
        <v>444</v>
      </c>
      <c r="K7" s="159" t="s">
        <v>445</v>
      </c>
      <c r="L7" s="159" t="s">
        <v>446</v>
      </c>
      <c r="M7" s="159" t="s">
        <v>447</v>
      </c>
      <c r="N7" s="159" t="s">
        <v>448</v>
      </c>
      <c r="O7" s="159" t="s">
        <v>449</v>
      </c>
      <c r="P7" s="184" t="s">
        <v>450</v>
      </c>
      <c r="Q7" s="195"/>
    </row>
    <row r="8" spans="1:18" ht="30.75" customHeight="1">
      <c r="A8" s="185">
        <v>1</v>
      </c>
      <c r="B8" s="186">
        <v>2</v>
      </c>
      <c r="C8" s="186">
        <v>3</v>
      </c>
      <c r="D8" s="186">
        <v>4</v>
      </c>
      <c r="E8" s="186">
        <v>5</v>
      </c>
      <c r="F8" s="186">
        <v>6</v>
      </c>
      <c r="G8" s="186">
        <v>7</v>
      </c>
      <c r="H8" s="186">
        <v>8</v>
      </c>
      <c r="I8" s="186">
        <v>9</v>
      </c>
      <c r="J8" s="186">
        <v>10</v>
      </c>
      <c r="K8" s="186">
        <v>11</v>
      </c>
      <c r="L8" s="186">
        <v>12</v>
      </c>
      <c r="M8" s="186">
        <v>13</v>
      </c>
      <c r="N8" s="186">
        <v>14</v>
      </c>
      <c r="O8" s="186">
        <v>15</v>
      </c>
      <c r="P8" s="186">
        <v>16</v>
      </c>
      <c r="Q8" s="186">
        <v>17</v>
      </c>
    </row>
    <row r="9" spans="1:18" ht="38.25" customHeight="1">
      <c r="A9" s="177" t="s">
        <v>124</v>
      </c>
      <c r="B9" s="192" t="s">
        <v>125</v>
      </c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87"/>
    </row>
    <row r="10" spans="1:18" ht="121.5" customHeight="1">
      <c r="A10" s="178" t="s">
        <v>2</v>
      </c>
      <c r="B10" s="179" t="s">
        <v>3</v>
      </c>
      <c r="C10" s="180" t="s">
        <v>451</v>
      </c>
      <c r="D10" s="181" t="s">
        <v>4</v>
      </c>
      <c r="E10" s="182">
        <v>7500</v>
      </c>
      <c r="F10" s="182">
        <v>7500</v>
      </c>
      <c r="G10" s="182">
        <v>7500</v>
      </c>
      <c r="H10" s="182">
        <v>7500</v>
      </c>
      <c r="I10" s="182">
        <v>7500</v>
      </c>
      <c r="J10" s="182">
        <v>7500</v>
      </c>
      <c r="K10" s="182">
        <v>7500</v>
      </c>
      <c r="L10" s="182">
        <v>7500</v>
      </c>
      <c r="M10" s="182">
        <v>7500</v>
      </c>
      <c r="N10" s="182">
        <v>7500</v>
      </c>
      <c r="O10" s="182">
        <v>7500</v>
      </c>
      <c r="P10" s="182">
        <v>8000</v>
      </c>
      <c r="Q10" s="182">
        <f>SUM(E10:P10)</f>
        <v>90500</v>
      </c>
    </row>
    <row r="11" spans="1:18">
      <c r="Q11" s="188"/>
    </row>
    <row r="13" spans="1:18" hidden="1">
      <c r="B13" s="189" t="s">
        <v>452</v>
      </c>
      <c r="C13" s="189"/>
      <c r="D13" s="164">
        <v>2022</v>
      </c>
      <c r="E13" s="190">
        <v>7303.7</v>
      </c>
      <c r="F13" s="190">
        <v>7385.5</v>
      </c>
      <c r="G13" s="190">
        <v>8288.2000000000007</v>
      </c>
      <c r="H13" s="190">
        <v>8415.2999999999993</v>
      </c>
      <c r="I13" s="190">
        <v>8604.2999999999993</v>
      </c>
      <c r="J13" s="190">
        <v>8802.9</v>
      </c>
      <c r="K13" s="190">
        <v>8362.7000000000007</v>
      </c>
      <c r="L13" s="190">
        <v>8674.7999999999993</v>
      </c>
      <c r="M13" s="190">
        <v>9292.6</v>
      </c>
      <c r="N13" s="190">
        <v>8471.5</v>
      </c>
      <c r="O13" s="190">
        <v>8094.7</v>
      </c>
      <c r="P13" s="190">
        <v>8422.2000000000007</v>
      </c>
      <c r="Q13" s="190">
        <f>SUM(E13:P13)</f>
        <v>100118.40000000001</v>
      </c>
      <c r="R13" s="190">
        <f>Q13+Q16+Q19</f>
        <v>100908.6833</v>
      </c>
    </row>
    <row r="14" spans="1:18" hidden="1">
      <c r="B14" s="189"/>
      <c r="C14" s="189"/>
      <c r="D14" s="164">
        <v>2023</v>
      </c>
      <c r="E14" s="190">
        <v>7576</v>
      </c>
      <c r="F14" s="190">
        <v>7642.6</v>
      </c>
      <c r="G14" s="190">
        <v>8609.2999999999993</v>
      </c>
      <c r="H14" s="190">
        <v>8443</v>
      </c>
      <c r="I14" s="190">
        <v>8615.4</v>
      </c>
      <c r="J14" s="190">
        <v>8650.1</v>
      </c>
      <c r="K14" s="190">
        <v>8302.4</v>
      </c>
      <c r="L14" s="190">
        <v>8730.7999999999993</v>
      </c>
      <c r="M14" s="190">
        <f>M13</f>
        <v>9292.6</v>
      </c>
      <c r="N14" s="190">
        <f>N13</f>
        <v>8471.5</v>
      </c>
      <c r="O14" s="190">
        <f>O13*1.01</f>
        <v>8175.6469999999999</v>
      </c>
      <c r="P14" s="190">
        <f>P13*1.01</f>
        <v>8506.4220000000005</v>
      </c>
      <c r="Q14" s="190">
        <f>SUM(E14:P14)</f>
        <v>101015.76900000001</v>
      </c>
      <c r="R14" s="190">
        <f>Q14+Q17+Q20</f>
        <v>101703.60775000001</v>
      </c>
    </row>
    <row r="15" spans="1:18" hidden="1">
      <c r="B15" s="189"/>
      <c r="C15" s="189"/>
      <c r="D15" s="164">
        <v>2024</v>
      </c>
      <c r="E15" s="190">
        <f t="shared" ref="E15:N15" si="0">E14*1.01</f>
        <v>7651.76</v>
      </c>
      <c r="F15" s="190">
        <f t="shared" si="0"/>
        <v>7719.0260000000007</v>
      </c>
      <c r="G15" s="190">
        <f t="shared" si="0"/>
        <v>8695.393</v>
      </c>
      <c r="H15" s="190">
        <f t="shared" si="0"/>
        <v>8527.43</v>
      </c>
      <c r="I15" s="190">
        <f t="shared" si="0"/>
        <v>8701.5540000000001</v>
      </c>
      <c r="J15" s="190">
        <f t="shared" si="0"/>
        <v>8736.6010000000006</v>
      </c>
      <c r="K15" s="190">
        <f t="shared" si="0"/>
        <v>8385.4239999999991</v>
      </c>
      <c r="L15" s="190">
        <f t="shared" si="0"/>
        <v>8818.1080000000002</v>
      </c>
      <c r="M15" s="190">
        <f t="shared" si="0"/>
        <v>9385.5259999999998</v>
      </c>
      <c r="N15" s="190">
        <f t="shared" si="0"/>
        <v>8556.2150000000001</v>
      </c>
      <c r="O15" s="190">
        <f>O14*1.01</f>
        <v>8257.4034699999993</v>
      </c>
      <c r="P15" s="190">
        <f>P14*1.01</f>
        <v>8591.4862200000007</v>
      </c>
      <c r="Q15" s="190">
        <f>Q14*1.01</f>
        <v>102025.92669000002</v>
      </c>
      <c r="R15" s="190">
        <f>Q15+Q18+Q21</f>
        <v>102720.64382750003</v>
      </c>
    </row>
    <row r="16" spans="1:18" hidden="1">
      <c r="B16" s="189" t="s">
        <v>453</v>
      </c>
      <c r="C16" s="189"/>
      <c r="D16" s="164">
        <v>2022</v>
      </c>
      <c r="E16" s="190">
        <v>43.863</v>
      </c>
      <c r="F16" s="190">
        <v>40.167999999999999</v>
      </c>
      <c r="G16" s="190">
        <v>48.79</v>
      </c>
      <c r="H16" s="190">
        <v>60.274000000000001</v>
      </c>
      <c r="I16" s="190">
        <v>75.344999999999999</v>
      </c>
      <c r="J16" s="190">
        <v>76.962999999999994</v>
      </c>
      <c r="K16" s="190">
        <v>85.708299999999994</v>
      </c>
      <c r="L16" s="190">
        <v>77.061000000000007</v>
      </c>
      <c r="M16" s="190">
        <v>65.379000000000005</v>
      </c>
      <c r="N16" s="190">
        <v>64.545000000000002</v>
      </c>
      <c r="O16" s="190">
        <v>51.054000000000002</v>
      </c>
      <c r="P16" s="190">
        <v>45.633000000000003</v>
      </c>
      <c r="Q16" s="190">
        <f>SUM(E16:P16)</f>
        <v>734.78330000000005</v>
      </c>
      <c r="R16" s="190"/>
    </row>
    <row r="17" spans="2:18" hidden="1">
      <c r="B17" s="189"/>
      <c r="C17" s="189"/>
      <c r="D17" s="164">
        <v>2023</v>
      </c>
      <c r="E17" s="190">
        <v>40.613999999999997</v>
      </c>
      <c r="F17" s="190">
        <v>40.790999999999997</v>
      </c>
      <c r="G17" s="190">
        <v>51.686999999999998</v>
      </c>
      <c r="H17" s="190">
        <v>60.063000000000002</v>
      </c>
      <c r="I17" s="190">
        <v>73.037000000000006</v>
      </c>
      <c r="J17" s="190">
        <v>66.025999999999996</v>
      </c>
      <c r="K17" s="190">
        <v>69.701999999999998</v>
      </c>
      <c r="L17" s="190">
        <v>70.638300000000001</v>
      </c>
      <c r="M17" s="190">
        <f>M16*0.95</f>
        <v>62.110050000000001</v>
      </c>
      <c r="N17" s="190">
        <f>N16*0.95</f>
        <v>61.317749999999997</v>
      </c>
      <c r="O17" s="190">
        <f>O16*0.95</f>
        <v>48.501300000000001</v>
      </c>
      <c r="P17" s="190">
        <f>P16*0.95</f>
        <v>43.351350000000004</v>
      </c>
      <c r="Q17" s="190">
        <f>SUM(E17:P17)</f>
        <v>687.83875000000012</v>
      </c>
      <c r="R17" s="190"/>
    </row>
    <row r="18" spans="2:18" hidden="1">
      <c r="B18" s="189"/>
      <c r="C18" s="189"/>
      <c r="D18" s="164">
        <v>2024</v>
      </c>
      <c r="E18" s="190">
        <f t="shared" ref="E18:Q18" si="1">E17*1.01</f>
        <v>41.020139999999998</v>
      </c>
      <c r="F18" s="190">
        <f t="shared" si="1"/>
        <v>41.198909999999998</v>
      </c>
      <c r="G18" s="190">
        <f t="shared" si="1"/>
        <v>52.203869999999995</v>
      </c>
      <c r="H18" s="190">
        <f t="shared" si="1"/>
        <v>60.663630000000005</v>
      </c>
      <c r="I18" s="190">
        <f t="shared" si="1"/>
        <v>73.767370000000014</v>
      </c>
      <c r="J18" s="190">
        <f t="shared" si="1"/>
        <v>66.68625999999999</v>
      </c>
      <c r="K18" s="190">
        <f t="shared" si="1"/>
        <v>70.399019999999993</v>
      </c>
      <c r="L18" s="190">
        <f t="shared" si="1"/>
        <v>71.344683000000003</v>
      </c>
      <c r="M18" s="190">
        <f t="shared" si="1"/>
        <v>62.731150499999998</v>
      </c>
      <c r="N18" s="190">
        <f t="shared" si="1"/>
        <v>61.930927499999996</v>
      </c>
      <c r="O18" s="190">
        <f t="shared" si="1"/>
        <v>48.986313000000003</v>
      </c>
      <c r="P18" s="190">
        <f t="shared" si="1"/>
        <v>43.784863500000007</v>
      </c>
      <c r="Q18" s="190">
        <f t="shared" si="1"/>
        <v>694.71713750000015</v>
      </c>
      <c r="R18" s="190"/>
    </row>
    <row r="19" spans="2:18" hidden="1">
      <c r="B19" s="189" t="s">
        <v>454</v>
      </c>
      <c r="C19" s="189"/>
      <c r="D19" s="164">
        <v>2022</v>
      </c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>
        <v>55.5</v>
      </c>
      <c r="R19" s="190"/>
    </row>
    <row r="20" spans="2:18" hidden="1">
      <c r="D20" s="164">
        <v>2023</v>
      </c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>
        <f>SUM(E20:P20)</f>
        <v>0</v>
      </c>
      <c r="R20" s="190"/>
    </row>
    <row r="21" spans="2:18" hidden="1"/>
  </sheetData>
  <mergeCells count="10">
    <mergeCell ref="A1:Q1"/>
    <mergeCell ref="A2:Q2"/>
    <mergeCell ref="B9:Q9"/>
    <mergeCell ref="A4:Q4"/>
    <mergeCell ref="A6:A7"/>
    <mergeCell ref="B6:B7"/>
    <mergeCell ref="C6:C7"/>
    <mergeCell ref="D6:D7"/>
    <mergeCell ref="E6:P6"/>
    <mergeCell ref="Q6:Q7"/>
  </mergeCells>
  <pageMargins left="0.39370078740157483" right="0.39370078740157483" top="1.1811023622047245" bottom="0.39370078740157483" header="0.31496062992125984" footer="0.51181102362204722"/>
  <pageSetup paperSize="9" scale="70" firstPageNumber="75" orientation="landscape" useFirstPageNumber="1" horizontalDpi="300" verticalDpi="30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W33"/>
  <sheetViews>
    <sheetView zoomScale="95" zoomScaleNormal="95" workbookViewId="0">
      <selection activeCell="R13" sqref="R13"/>
    </sheetView>
  </sheetViews>
  <sheetFormatPr defaultColWidth="9.140625" defaultRowHeight="15"/>
  <cols>
    <col min="1" max="1" width="7.42578125" style="1" customWidth="1"/>
    <col min="2" max="2" width="48.28515625" style="2" customWidth="1"/>
    <col min="3" max="3" width="15.85546875" style="1" customWidth="1"/>
    <col min="4" max="4" width="20.28515625" style="1" customWidth="1"/>
    <col min="5" max="5" width="13.5703125" style="2" customWidth="1"/>
    <col min="6" max="6" width="11.140625" style="2" customWidth="1"/>
    <col min="7" max="7" width="11" style="2" customWidth="1"/>
    <col min="8" max="8" width="9.28515625" style="2" customWidth="1"/>
    <col min="9" max="9" width="10.140625" style="2" customWidth="1"/>
    <col min="10" max="10" width="9.7109375" style="2" customWidth="1"/>
    <col min="11" max="11" width="12.140625" style="2" customWidth="1"/>
    <col min="12" max="12" width="11.140625" style="2" customWidth="1"/>
    <col min="13" max="13" width="11.7109375" style="2" customWidth="1"/>
    <col min="14" max="14" width="29.7109375" style="2" customWidth="1"/>
    <col min="15" max="16384" width="9.140625" style="2"/>
  </cols>
  <sheetData>
    <row r="1" spans="1:23" ht="22.5" customHeight="1">
      <c r="A1" s="196" t="s">
        <v>113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23" ht="30.75" customHeight="1">
      <c r="A2" s="196" t="s">
        <v>114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23" ht="16.5" customHeight="1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</row>
    <row r="4" spans="1:23" ht="42.95" customHeight="1">
      <c r="A4" s="196" t="s">
        <v>5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</row>
    <row r="5" spans="1:23" ht="12.7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23" ht="36.75" customHeight="1">
      <c r="A6" s="197" t="s">
        <v>62</v>
      </c>
      <c r="B6" s="197" t="s">
        <v>6</v>
      </c>
      <c r="C6" s="197" t="s">
        <v>7</v>
      </c>
      <c r="D6" s="197" t="s">
        <v>8</v>
      </c>
      <c r="E6" s="197" t="s">
        <v>0</v>
      </c>
      <c r="F6" s="197"/>
      <c r="G6" s="197" t="s">
        <v>9</v>
      </c>
      <c r="H6" s="197"/>
      <c r="I6" s="197"/>
      <c r="J6" s="197"/>
      <c r="K6" s="197"/>
      <c r="L6" s="197"/>
      <c r="M6" s="197"/>
      <c r="N6" s="197" t="s">
        <v>10</v>
      </c>
    </row>
    <row r="7" spans="1:23" ht="31.5" customHeight="1">
      <c r="A7" s="197"/>
      <c r="B7" s="197"/>
      <c r="C7" s="197"/>
      <c r="D7" s="197"/>
      <c r="E7" s="140" t="s">
        <v>1</v>
      </c>
      <c r="F7" s="150" t="s">
        <v>117</v>
      </c>
      <c r="G7" s="140">
        <v>2024</v>
      </c>
      <c r="H7" s="140">
        <v>2025</v>
      </c>
      <c r="I7" s="140">
        <v>2026</v>
      </c>
      <c r="J7" s="140">
        <v>2027</v>
      </c>
      <c r="K7" s="140">
        <v>2028</v>
      </c>
      <c r="L7" s="140">
        <v>2029</v>
      </c>
      <c r="M7" s="140">
        <v>2030</v>
      </c>
      <c r="N7" s="197"/>
    </row>
    <row r="8" spans="1:23" ht="23.25" customHeight="1">
      <c r="A8" s="4">
        <v>1</v>
      </c>
      <c r="B8" s="140">
        <v>2</v>
      </c>
      <c r="C8" s="140">
        <v>3</v>
      </c>
      <c r="D8" s="140">
        <v>4</v>
      </c>
      <c r="E8" s="140">
        <v>5</v>
      </c>
      <c r="F8" s="140">
        <v>6</v>
      </c>
      <c r="G8" s="140">
        <v>7</v>
      </c>
      <c r="H8" s="140">
        <v>8</v>
      </c>
      <c r="I8" s="140">
        <v>9</v>
      </c>
      <c r="J8" s="140">
        <v>10</v>
      </c>
      <c r="K8" s="140">
        <v>11</v>
      </c>
      <c r="L8" s="140">
        <v>12</v>
      </c>
      <c r="M8" s="140">
        <v>13</v>
      </c>
      <c r="N8" s="140">
        <v>14</v>
      </c>
    </row>
    <row r="9" spans="1:23" ht="24.75" customHeight="1">
      <c r="A9" s="200" t="s">
        <v>11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</row>
    <row r="10" spans="1:23" ht="74.25" customHeight="1">
      <c r="A10" s="5" t="s">
        <v>2</v>
      </c>
      <c r="B10" s="6" t="s">
        <v>12</v>
      </c>
      <c r="C10" s="7" t="s">
        <v>13</v>
      </c>
      <c r="D10" s="8" t="s">
        <v>14</v>
      </c>
      <c r="E10" s="9">
        <v>28</v>
      </c>
      <c r="F10" s="7">
        <v>2022</v>
      </c>
      <c r="G10" s="9">
        <v>28</v>
      </c>
      <c r="H10" s="9">
        <v>28</v>
      </c>
      <c r="I10" s="9">
        <v>28</v>
      </c>
      <c r="J10" s="9">
        <v>28</v>
      </c>
      <c r="K10" s="9">
        <v>28</v>
      </c>
      <c r="L10" s="9">
        <v>28</v>
      </c>
      <c r="M10" s="10">
        <v>28</v>
      </c>
      <c r="N10" s="11" t="s">
        <v>15</v>
      </c>
    </row>
    <row r="11" spans="1:23" ht="25.5" customHeight="1">
      <c r="A11" s="5" t="s">
        <v>63</v>
      </c>
      <c r="B11" s="198" t="s">
        <v>16</v>
      </c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</row>
    <row r="12" spans="1:23" ht="89.25" customHeight="1">
      <c r="A12" s="5" t="s">
        <v>17</v>
      </c>
      <c r="B12" s="6" t="s">
        <v>64</v>
      </c>
      <c r="C12" s="7" t="s">
        <v>13</v>
      </c>
      <c r="D12" s="8" t="s">
        <v>18</v>
      </c>
      <c r="E12" s="9">
        <v>46</v>
      </c>
      <c r="F12" s="7">
        <v>2022</v>
      </c>
      <c r="G12" s="9">
        <v>46</v>
      </c>
      <c r="H12" s="9">
        <v>46</v>
      </c>
      <c r="I12" s="9">
        <v>46</v>
      </c>
      <c r="J12" s="9"/>
      <c r="K12" s="9"/>
      <c r="L12" s="9"/>
      <c r="M12" s="10"/>
      <c r="N12" s="11" t="s">
        <v>15</v>
      </c>
      <c r="V12" s="2" t="s">
        <v>19</v>
      </c>
      <c r="W12" s="2" t="s">
        <v>20</v>
      </c>
    </row>
    <row r="13" spans="1:23" ht="87.2" customHeight="1">
      <c r="A13" s="5" t="s">
        <v>54</v>
      </c>
      <c r="B13" s="198" t="s">
        <v>432</v>
      </c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2" t="s">
        <v>21</v>
      </c>
      <c r="Q13" s="2" t="s">
        <v>20</v>
      </c>
    </row>
    <row r="14" spans="1:23" s="12" customFormat="1" ht="101.25" customHeight="1">
      <c r="A14" s="27" t="s">
        <v>22</v>
      </c>
      <c r="B14" s="28" t="s">
        <v>433</v>
      </c>
      <c r="C14" s="29" t="s">
        <v>13</v>
      </c>
      <c r="D14" s="30" t="s">
        <v>23</v>
      </c>
      <c r="E14" s="31">
        <v>100</v>
      </c>
      <c r="F14" s="29">
        <v>2021</v>
      </c>
      <c r="G14" s="31">
        <v>100</v>
      </c>
      <c r="H14" s="31"/>
      <c r="I14" s="31"/>
      <c r="J14" s="31"/>
      <c r="K14" s="31"/>
      <c r="L14" s="31"/>
      <c r="M14" s="32"/>
      <c r="N14" s="33" t="s">
        <v>15</v>
      </c>
    </row>
    <row r="15" spans="1:23" s="12" customFormat="1" ht="41.25" customHeight="1">
      <c r="A15" s="27" t="s">
        <v>55</v>
      </c>
      <c r="B15" s="201" t="s">
        <v>24</v>
      </c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R15" s="12" t="s">
        <v>19</v>
      </c>
    </row>
    <row r="16" spans="1:23" ht="85.5" customHeight="1">
      <c r="A16" s="5" t="s">
        <v>25</v>
      </c>
      <c r="B16" s="6" t="s">
        <v>65</v>
      </c>
      <c r="C16" s="7" t="s">
        <v>13</v>
      </c>
      <c r="D16" s="8" t="s">
        <v>26</v>
      </c>
      <c r="E16" s="9">
        <v>0</v>
      </c>
      <c r="F16" s="7">
        <v>2022</v>
      </c>
      <c r="G16" s="9">
        <v>20</v>
      </c>
      <c r="H16" s="9">
        <v>20</v>
      </c>
      <c r="I16" s="9">
        <v>20</v>
      </c>
      <c r="J16" s="9">
        <v>20</v>
      </c>
      <c r="K16" s="9">
        <v>20</v>
      </c>
      <c r="L16" s="9">
        <v>20</v>
      </c>
      <c r="M16" s="10">
        <v>20</v>
      </c>
      <c r="N16" s="11" t="s">
        <v>15</v>
      </c>
    </row>
    <row r="17" spans="1:22" ht="28.5" customHeight="1">
      <c r="A17" s="5" t="s">
        <v>56</v>
      </c>
      <c r="B17" s="202" t="s">
        <v>27</v>
      </c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</row>
    <row r="18" spans="1:22" ht="61.5" customHeight="1">
      <c r="A18" s="13" t="s">
        <v>28</v>
      </c>
      <c r="B18" s="14" t="s">
        <v>29</v>
      </c>
      <c r="C18" s="15" t="s">
        <v>13</v>
      </c>
      <c r="D18" s="16" t="s">
        <v>4</v>
      </c>
      <c r="E18" s="17">
        <v>150</v>
      </c>
      <c r="F18" s="7">
        <v>2022</v>
      </c>
      <c r="G18" s="17">
        <v>150</v>
      </c>
      <c r="H18" s="17">
        <v>150</v>
      </c>
      <c r="I18" s="17">
        <v>150</v>
      </c>
      <c r="J18" s="17">
        <v>150</v>
      </c>
      <c r="K18" s="17">
        <v>150</v>
      </c>
      <c r="L18" s="17">
        <v>150</v>
      </c>
      <c r="M18" s="18">
        <v>150</v>
      </c>
      <c r="N18" s="11" t="s">
        <v>15</v>
      </c>
      <c r="V18" s="2" t="s">
        <v>20</v>
      </c>
    </row>
    <row r="19" spans="1:22" ht="28.5" customHeight="1">
      <c r="A19" s="13" t="s">
        <v>57</v>
      </c>
      <c r="B19" s="198" t="s">
        <v>30</v>
      </c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</row>
    <row r="20" spans="1:22" ht="65.25" customHeight="1">
      <c r="A20" s="5" t="s">
        <v>31</v>
      </c>
      <c r="B20" s="141" t="s">
        <v>32</v>
      </c>
      <c r="C20" s="37" t="s">
        <v>33</v>
      </c>
      <c r="D20" s="37" t="s">
        <v>14</v>
      </c>
      <c r="E20" s="142">
        <v>124</v>
      </c>
      <c r="F20" s="37">
        <v>2022</v>
      </c>
      <c r="G20" s="142">
        <v>134</v>
      </c>
      <c r="H20" s="142">
        <v>130</v>
      </c>
      <c r="I20" s="142">
        <v>130</v>
      </c>
      <c r="J20" s="142">
        <v>130</v>
      </c>
      <c r="K20" s="142">
        <v>130</v>
      </c>
      <c r="L20" s="142">
        <v>130</v>
      </c>
      <c r="M20" s="142">
        <v>130</v>
      </c>
      <c r="N20" s="143" t="s">
        <v>15</v>
      </c>
    </row>
    <row r="21" spans="1:22" ht="25.5" customHeight="1">
      <c r="A21" s="5" t="s">
        <v>58</v>
      </c>
      <c r="B21" s="199" t="s">
        <v>34</v>
      </c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</row>
    <row r="22" spans="1:22" ht="69.75" customHeight="1">
      <c r="A22" s="35" t="s">
        <v>35</v>
      </c>
      <c r="B22" s="36" t="s">
        <v>36</v>
      </c>
      <c r="C22" s="37" t="s">
        <v>33</v>
      </c>
      <c r="D22" s="38" t="s">
        <v>37</v>
      </c>
      <c r="E22" s="34" t="s">
        <v>38</v>
      </c>
      <c r="F22" s="34" t="s">
        <v>38</v>
      </c>
      <c r="G22" s="34">
        <f>43+8</f>
        <v>51</v>
      </c>
      <c r="H22" s="34" t="s">
        <v>38</v>
      </c>
      <c r="I22" s="34">
        <v>29</v>
      </c>
      <c r="J22" s="34">
        <v>26</v>
      </c>
      <c r="K22" s="34">
        <v>24</v>
      </c>
      <c r="L22" s="34">
        <v>24</v>
      </c>
      <c r="M22" s="144" t="s">
        <v>38</v>
      </c>
      <c r="N22" s="39" t="s">
        <v>15</v>
      </c>
    </row>
    <row r="23" spans="1:22" ht="32.25" customHeight="1">
      <c r="A23" s="35" t="s">
        <v>59</v>
      </c>
      <c r="B23" s="199" t="s">
        <v>115</v>
      </c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</row>
    <row r="24" spans="1:22" ht="75.75" customHeight="1">
      <c r="A24" s="5" t="s">
        <v>39</v>
      </c>
      <c r="B24" s="145" t="s">
        <v>40</v>
      </c>
      <c r="C24" s="37" t="s">
        <v>13</v>
      </c>
      <c r="D24" s="146" t="s">
        <v>23</v>
      </c>
      <c r="E24" s="147">
        <v>99.9</v>
      </c>
      <c r="F24" s="37">
        <v>2022</v>
      </c>
      <c r="G24" s="142">
        <v>95</v>
      </c>
      <c r="H24" s="142">
        <v>95</v>
      </c>
      <c r="I24" s="142">
        <v>95</v>
      </c>
      <c r="J24" s="142">
        <v>95</v>
      </c>
      <c r="K24" s="142">
        <v>95</v>
      </c>
      <c r="L24" s="142">
        <v>95</v>
      </c>
      <c r="M24" s="148">
        <v>95</v>
      </c>
      <c r="N24" s="39" t="s">
        <v>15</v>
      </c>
      <c r="S24" s="2" t="s">
        <v>19</v>
      </c>
    </row>
    <row r="25" spans="1:22" ht="39.75" customHeight="1">
      <c r="A25" s="5" t="s">
        <v>60</v>
      </c>
      <c r="B25" s="199" t="s">
        <v>41</v>
      </c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</row>
    <row r="26" spans="1:22" ht="76.5" customHeight="1">
      <c r="A26" s="5" t="s">
        <v>42</v>
      </c>
      <c r="B26" s="145" t="s">
        <v>43</v>
      </c>
      <c r="C26" s="37" t="s">
        <v>13</v>
      </c>
      <c r="D26" s="38" t="s">
        <v>4</v>
      </c>
      <c r="E26" s="142">
        <v>95</v>
      </c>
      <c r="F26" s="37">
        <v>2022</v>
      </c>
      <c r="G26" s="142">
        <v>104</v>
      </c>
      <c r="H26" s="142">
        <v>104</v>
      </c>
      <c r="I26" s="142">
        <v>104</v>
      </c>
      <c r="J26" s="142">
        <v>104</v>
      </c>
      <c r="K26" s="142">
        <v>104</v>
      </c>
      <c r="L26" s="142">
        <v>104</v>
      </c>
      <c r="M26" s="148">
        <v>104</v>
      </c>
      <c r="N26" s="39" t="s">
        <v>15</v>
      </c>
      <c r="V26" s="2" t="s">
        <v>21</v>
      </c>
    </row>
    <row r="27" spans="1:22" ht="41.25" customHeight="1">
      <c r="A27" s="5" t="s">
        <v>61</v>
      </c>
      <c r="B27" s="198" t="s">
        <v>44</v>
      </c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</row>
    <row r="28" spans="1:22" ht="99.75" hidden="1" customHeight="1">
      <c r="A28" s="13"/>
      <c r="B28" s="21" t="s">
        <v>45</v>
      </c>
      <c r="C28" s="22" t="s">
        <v>13</v>
      </c>
      <c r="D28" s="23" t="s">
        <v>4</v>
      </c>
      <c r="E28" s="24">
        <v>1294</v>
      </c>
      <c r="F28" s="22">
        <v>2022</v>
      </c>
      <c r="G28" s="24">
        <v>1200</v>
      </c>
      <c r="H28" s="24">
        <v>1200</v>
      </c>
      <c r="I28" s="24">
        <v>1200</v>
      </c>
      <c r="J28" s="24">
        <v>1200</v>
      </c>
      <c r="K28" s="24">
        <v>1200</v>
      </c>
      <c r="L28" s="24">
        <v>1200</v>
      </c>
      <c r="M28" s="25">
        <v>1200</v>
      </c>
      <c r="N28" s="26" t="s">
        <v>3</v>
      </c>
    </row>
    <row r="29" spans="1:22" ht="52.5" hidden="1" customHeight="1">
      <c r="A29" s="5"/>
      <c r="B29" s="198" t="s">
        <v>46</v>
      </c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</row>
    <row r="30" spans="1:22" ht="70.5" customHeight="1">
      <c r="A30" s="13" t="s">
        <v>47</v>
      </c>
      <c r="B30" s="14" t="s">
        <v>48</v>
      </c>
      <c r="C30" s="15" t="s">
        <v>13</v>
      </c>
      <c r="D30" s="16" t="s">
        <v>4</v>
      </c>
      <c r="E30" s="20">
        <v>105</v>
      </c>
      <c r="F30" s="7">
        <v>2022</v>
      </c>
      <c r="G30" s="20">
        <v>72</v>
      </c>
      <c r="H30" s="34">
        <v>80</v>
      </c>
      <c r="I30" s="34">
        <v>80</v>
      </c>
      <c r="J30" s="34">
        <v>80</v>
      </c>
      <c r="K30" s="34">
        <v>80</v>
      </c>
      <c r="L30" s="34">
        <v>80</v>
      </c>
      <c r="M30" s="34">
        <v>80</v>
      </c>
      <c r="N30" s="11" t="s">
        <v>15</v>
      </c>
    </row>
    <row r="31" spans="1:22" ht="40.5" customHeight="1">
      <c r="A31" s="13" t="s">
        <v>66</v>
      </c>
      <c r="B31" s="198" t="s">
        <v>49</v>
      </c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</row>
    <row r="32" spans="1:22" ht="81" customHeight="1">
      <c r="A32" s="19" t="s">
        <v>50</v>
      </c>
      <c r="B32" s="6" t="s">
        <v>51</v>
      </c>
      <c r="C32" s="7" t="s">
        <v>13</v>
      </c>
      <c r="D32" s="8" t="s">
        <v>52</v>
      </c>
      <c r="E32" s="9">
        <v>100</v>
      </c>
      <c r="F32" s="7">
        <v>2022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80</v>
      </c>
      <c r="M32" s="10">
        <v>80</v>
      </c>
      <c r="N32" s="11" t="s">
        <v>15</v>
      </c>
    </row>
    <row r="33" spans="1:14" ht="28.5" customHeight="1">
      <c r="A33" s="19" t="s">
        <v>67</v>
      </c>
      <c r="B33" s="198" t="s">
        <v>53</v>
      </c>
      <c r="C33" s="198"/>
      <c r="D33" s="198"/>
      <c r="E33" s="198"/>
      <c r="F33" s="198"/>
      <c r="G33" s="198"/>
      <c r="H33" s="198"/>
      <c r="I33" s="198"/>
      <c r="J33" s="198"/>
      <c r="K33" s="198"/>
      <c r="L33" s="198"/>
      <c r="M33" s="198"/>
      <c r="N33" s="198"/>
    </row>
  </sheetData>
  <mergeCells count="23">
    <mergeCell ref="B19:N19"/>
    <mergeCell ref="A9:N9"/>
    <mergeCell ref="B11:N11"/>
    <mergeCell ref="B13:N13"/>
    <mergeCell ref="B15:N15"/>
    <mergeCell ref="B17:N17"/>
    <mergeCell ref="B33:N33"/>
    <mergeCell ref="B21:N21"/>
    <mergeCell ref="B23:N23"/>
    <mergeCell ref="B25:N25"/>
    <mergeCell ref="B27:N27"/>
    <mergeCell ref="B29:N29"/>
    <mergeCell ref="B31:N31"/>
    <mergeCell ref="A1:N1"/>
    <mergeCell ref="A4:N4"/>
    <mergeCell ref="A6:A7"/>
    <mergeCell ref="B6:B7"/>
    <mergeCell ref="C6:C7"/>
    <mergeCell ref="D6:D7"/>
    <mergeCell ref="E6:F6"/>
    <mergeCell ref="G6:M6"/>
    <mergeCell ref="N6:N7"/>
    <mergeCell ref="A2:N2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0" firstPageNumber="76" orientation="landscape" useFirstPageNumber="1" horizontalDpi="300" verticalDpi="300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S135"/>
  <sheetViews>
    <sheetView zoomScale="95" zoomScaleNormal="95" workbookViewId="0">
      <pane xSplit="1" ySplit="6" topLeftCell="B104" activePane="bottomRight" state="frozen"/>
      <selection pane="topRight" activeCell="B1" sqref="B1"/>
      <selection pane="bottomLeft" activeCell="A7" sqref="A7"/>
      <selection pane="bottomRight" activeCell="F118" sqref="F118:L118"/>
    </sheetView>
  </sheetViews>
  <sheetFormatPr defaultColWidth="9.140625" defaultRowHeight="15"/>
  <cols>
    <col min="1" max="1" width="70.7109375" style="2" customWidth="1"/>
    <col min="2" max="2" width="8.28515625" style="2" customWidth="1"/>
    <col min="3" max="3" width="8.42578125" style="2" customWidth="1"/>
    <col min="4" max="4" width="15.140625" style="2" customWidth="1"/>
    <col min="5" max="5" width="10.7109375" style="2" customWidth="1"/>
    <col min="6" max="11" width="14.140625" style="2" customWidth="1"/>
    <col min="12" max="12" width="15.42578125" style="2" customWidth="1"/>
    <col min="13" max="13" width="15.28515625" style="2" customWidth="1"/>
    <col min="14" max="14" width="18.140625" style="2" customWidth="1"/>
    <col min="15" max="16384" width="9.140625" style="2"/>
  </cols>
  <sheetData>
    <row r="1" spans="1:19" ht="25.5" customHeight="1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1"/>
      <c r="P1" s="41"/>
      <c r="Q1" s="41"/>
    </row>
    <row r="2" spans="1:19" ht="21.2" customHeight="1">
      <c r="A2" s="205" t="s">
        <v>68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42"/>
      <c r="O2" s="42"/>
      <c r="P2" s="42"/>
      <c r="Q2" s="42"/>
    </row>
    <row r="3" spans="1:19" ht="21.75" customHeight="1" thickBo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4"/>
    </row>
    <row r="4" spans="1:19" ht="27" customHeight="1" thickBot="1">
      <c r="A4" s="206" t="s">
        <v>69</v>
      </c>
      <c r="B4" s="207" t="s">
        <v>70</v>
      </c>
      <c r="C4" s="207"/>
      <c r="D4" s="207"/>
      <c r="E4" s="207"/>
      <c r="F4" s="208" t="s">
        <v>71</v>
      </c>
      <c r="G4" s="208"/>
      <c r="H4" s="208"/>
      <c r="I4" s="208"/>
      <c r="J4" s="208"/>
      <c r="K4" s="208"/>
      <c r="L4" s="208"/>
      <c r="M4" s="208"/>
    </row>
    <row r="5" spans="1:19" ht="25.5" customHeight="1">
      <c r="A5" s="206"/>
      <c r="B5" s="209" t="s">
        <v>72</v>
      </c>
      <c r="C5" s="209"/>
      <c r="D5" s="209"/>
      <c r="E5" s="209"/>
      <c r="F5" s="45" t="s">
        <v>73</v>
      </c>
      <c r="G5" s="45" t="s">
        <v>74</v>
      </c>
      <c r="H5" s="45" t="s">
        <v>75</v>
      </c>
      <c r="I5" s="45" t="s">
        <v>76</v>
      </c>
      <c r="J5" s="45" t="s">
        <v>77</v>
      </c>
      <c r="K5" s="45" t="s">
        <v>78</v>
      </c>
      <c r="L5" s="45" t="s">
        <v>79</v>
      </c>
      <c r="M5" s="46" t="s">
        <v>80</v>
      </c>
    </row>
    <row r="6" spans="1:19" ht="20.25" customHeight="1" thickBot="1">
      <c r="A6" s="47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48">
        <v>9</v>
      </c>
      <c r="J6" s="48">
        <v>10</v>
      </c>
      <c r="K6" s="48">
        <v>11</v>
      </c>
      <c r="L6" s="48">
        <v>12</v>
      </c>
      <c r="M6" s="49">
        <v>13</v>
      </c>
    </row>
    <row r="7" spans="1:19" ht="54" customHeight="1">
      <c r="A7" s="50" t="s">
        <v>81</v>
      </c>
      <c r="B7" s="51"/>
      <c r="C7" s="51"/>
      <c r="D7" s="51"/>
      <c r="E7" s="51"/>
      <c r="F7" s="52">
        <f t="shared" ref="F7:L7" si="0">F8+F14+F13+F16</f>
        <v>1726767.5000000002</v>
      </c>
      <c r="G7" s="53">
        <f t="shared" si="0"/>
        <v>1473465.6</v>
      </c>
      <c r="H7" s="152">
        <f>H8+H14+H13+H16</f>
        <v>1838638.4</v>
      </c>
      <c r="I7" s="152">
        <f t="shared" si="0"/>
        <v>1689779.3</v>
      </c>
      <c r="J7" s="152">
        <f t="shared" si="0"/>
        <v>1741884.1</v>
      </c>
      <c r="K7" s="53">
        <f>K8+K14+K13+K16</f>
        <v>1841025.3</v>
      </c>
      <c r="L7" s="53">
        <f t="shared" si="0"/>
        <v>1325545.5</v>
      </c>
      <c r="M7" s="54">
        <f t="shared" ref="M7:M14" si="1">SUM(F7:L7)</f>
        <v>11637105.700000001</v>
      </c>
      <c r="N7" s="55">
        <f>M21+M30+M40+M49+M58+M68+M78+M90+M99+M117+M126</f>
        <v>11637105.699999999</v>
      </c>
    </row>
    <row r="8" spans="1:19" ht="21" customHeight="1">
      <c r="A8" s="56" t="s">
        <v>82</v>
      </c>
      <c r="B8" s="57"/>
      <c r="C8" s="57"/>
      <c r="D8" s="57"/>
      <c r="E8" s="57"/>
      <c r="F8" s="58">
        <f>F22+F31+F41+F50+F59+F69+F70+F79+F91+F100+F109+F118+F127</f>
        <v>1725640.4000000001</v>
      </c>
      <c r="G8" s="58">
        <f>G22+G31+G41+G50+G59+G69+G80+G91+G100+G109+G118+G127</f>
        <v>1471947.7000000002</v>
      </c>
      <c r="H8" s="58">
        <f>H22+H31+H41+H50+H59+H69+H80+H91+H100+H109+H118+H127</f>
        <v>1837916.2</v>
      </c>
      <c r="I8" s="58">
        <f>I22+I31+I41+I50+I59+I69+I80+I91+I100+I109+I118+I127</f>
        <v>1689491.4000000001</v>
      </c>
      <c r="J8" s="58">
        <f>J22+J31+J41+J50+J59+J69+J80+J82+J91+J100+J109+J118+J127</f>
        <v>1741549.9000000001</v>
      </c>
      <c r="K8" s="58">
        <f>K22+K31+K41+K50+K59+K69+K80+K82+K91+K100+K109+K118+K127</f>
        <v>1840696.4000000001</v>
      </c>
      <c r="L8" s="58">
        <f t="shared" ref="L8" si="2">L22+L31+L41+L50+L59+L69+L78+L91+L100+L109+L118+L127</f>
        <v>1325216.6000000001</v>
      </c>
      <c r="M8" s="59">
        <f t="shared" si="1"/>
        <v>11632458.600000001</v>
      </c>
      <c r="N8" s="60">
        <f>M22+M31+M41+M50+M59+M69+M70+M79+M81+M82+M91+M100+M118+M127</f>
        <v>9770798.1000000015</v>
      </c>
    </row>
    <row r="9" spans="1:19" ht="19.5" customHeight="1">
      <c r="A9" s="61" t="s">
        <v>83</v>
      </c>
      <c r="B9" s="57"/>
      <c r="C9" s="57"/>
      <c r="D9" s="57"/>
      <c r="E9" s="57"/>
      <c r="F9" s="58">
        <f t="shared" ref="F9:L10" si="3">F23+F32+F42+F51+F60+F71+F92+F101+F110+F119+F128</f>
        <v>0</v>
      </c>
      <c r="G9" s="58">
        <f t="shared" si="3"/>
        <v>0</v>
      </c>
      <c r="H9" s="58">
        <f t="shared" si="3"/>
        <v>0</v>
      </c>
      <c r="I9" s="58">
        <f t="shared" si="3"/>
        <v>0</v>
      </c>
      <c r="J9" s="58">
        <f t="shared" si="3"/>
        <v>0</v>
      </c>
      <c r="K9" s="58">
        <f t="shared" si="3"/>
        <v>0</v>
      </c>
      <c r="L9" s="58">
        <f t="shared" si="3"/>
        <v>0</v>
      </c>
      <c r="M9" s="59">
        <f t="shared" si="1"/>
        <v>0</v>
      </c>
    </row>
    <row r="10" spans="1:19" ht="40.5" customHeight="1">
      <c r="A10" s="62" t="s">
        <v>84</v>
      </c>
      <c r="B10" s="57"/>
      <c r="C10" s="57"/>
      <c r="D10" s="57"/>
      <c r="E10" s="57"/>
      <c r="F10" s="58">
        <f t="shared" si="3"/>
        <v>0</v>
      </c>
      <c r="G10" s="58">
        <f t="shared" si="3"/>
        <v>0</v>
      </c>
      <c r="H10" s="58">
        <f t="shared" si="3"/>
        <v>0</v>
      </c>
      <c r="I10" s="58">
        <f t="shared" si="3"/>
        <v>0</v>
      </c>
      <c r="J10" s="58">
        <f t="shared" si="3"/>
        <v>0</v>
      </c>
      <c r="K10" s="58">
        <f t="shared" si="3"/>
        <v>0</v>
      </c>
      <c r="L10" s="58">
        <f t="shared" si="3"/>
        <v>0</v>
      </c>
      <c r="M10" s="59">
        <f t="shared" si="1"/>
        <v>0</v>
      </c>
    </row>
    <row r="11" spans="1:19" ht="27" customHeight="1">
      <c r="A11" s="56" t="s">
        <v>85</v>
      </c>
      <c r="B11" s="57"/>
      <c r="C11" s="57"/>
      <c r="D11" s="57"/>
      <c r="E11" s="57"/>
      <c r="F11" s="58">
        <f t="shared" ref="F11:L11" si="4">F25+F34+F44+F53+F62+F73+F85+F94+F103+F112+F121+F130</f>
        <v>425669.39999999997</v>
      </c>
      <c r="G11" s="58">
        <f t="shared" si="4"/>
        <v>41849.300000000003</v>
      </c>
      <c r="H11" s="58">
        <f>H25+H34+H44+H53+H62+H73+H85+H94+H103+H112+H121+H130</f>
        <v>30932.9</v>
      </c>
      <c r="I11" s="58">
        <f>I25+I34+I44+I53+I62+I73+I85+I94+I103+I112+I121+I130</f>
        <v>25588.1</v>
      </c>
      <c r="J11" s="58">
        <f t="shared" si="4"/>
        <v>25588.1</v>
      </c>
      <c r="K11" s="58">
        <f t="shared" si="4"/>
        <v>25588.1</v>
      </c>
      <c r="L11" s="58">
        <f t="shared" si="4"/>
        <v>25588.1</v>
      </c>
      <c r="M11" s="59">
        <f t="shared" si="1"/>
        <v>600803.99999999988</v>
      </c>
    </row>
    <row r="12" spans="1:19" ht="48" customHeight="1">
      <c r="A12" s="56" t="s">
        <v>86</v>
      </c>
      <c r="B12" s="57"/>
      <c r="C12" s="57"/>
      <c r="D12" s="57"/>
      <c r="E12" s="57"/>
      <c r="F12" s="58">
        <f t="shared" ref="F12:L14" si="5">F26+F35+F45+F54+F63+F74+F95+F104+F113+F122+F131</f>
        <v>0</v>
      </c>
      <c r="G12" s="58">
        <f t="shared" si="5"/>
        <v>0</v>
      </c>
      <c r="H12" s="58">
        <f t="shared" si="5"/>
        <v>0</v>
      </c>
      <c r="I12" s="58">
        <f t="shared" si="5"/>
        <v>0</v>
      </c>
      <c r="J12" s="58">
        <f t="shared" si="5"/>
        <v>0</v>
      </c>
      <c r="K12" s="58">
        <f t="shared" si="5"/>
        <v>0</v>
      </c>
      <c r="L12" s="58">
        <f t="shared" si="5"/>
        <v>0</v>
      </c>
      <c r="M12" s="59">
        <f t="shared" si="1"/>
        <v>0</v>
      </c>
    </row>
    <row r="13" spans="1:19" ht="51" customHeight="1">
      <c r="A13" s="56" t="s">
        <v>87</v>
      </c>
      <c r="B13" s="57"/>
      <c r="C13" s="57"/>
      <c r="D13" s="57"/>
      <c r="E13" s="57"/>
      <c r="F13" s="58">
        <f t="shared" si="5"/>
        <v>0</v>
      </c>
      <c r="G13" s="58">
        <f t="shared" si="5"/>
        <v>0</v>
      </c>
      <c r="H13" s="58">
        <f t="shared" si="5"/>
        <v>0</v>
      </c>
      <c r="I13" s="58">
        <f t="shared" si="5"/>
        <v>0</v>
      </c>
      <c r="J13" s="58">
        <f t="shared" si="5"/>
        <v>0</v>
      </c>
      <c r="K13" s="58">
        <f t="shared" si="5"/>
        <v>0</v>
      </c>
      <c r="L13" s="58">
        <f t="shared" si="5"/>
        <v>0</v>
      </c>
      <c r="M13" s="59">
        <f t="shared" si="1"/>
        <v>0</v>
      </c>
      <c r="S13" s="2" t="s">
        <v>19</v>
      </c>
    </row>
    <row r="14" spans="1:19" ht="21.75" hidden="1" customHeight="1">
      <c r="A14" s="63" t="s">
        <v>88</v>
      </c>
      <c r="B14" s="64"/>
      <c r="C14" s="64"/>
      <c r="D14" s="64"/>
      <c r="E14" s="64"/>
      <c r="F14" s="65">
        <f t="shared" si="5"/>
        <v>1127.0999999999999</v>
      </c>
      <c r="G14" s="65">
        <f t="shared" si="5"/>
        <v>1517.9</v>
      </c>
      <c r="H14" s="65">
        <f t="shared" si="5"/>
        <v>722.2</v>
      </c>
      <c r="I14" s="65">
        <f t="shared" si="5"/>
        <v>287.89999999999998</v>
      </c>
      <c r="J14" s="65">
        <f t="shared" si="5"/>
        <v>334.2</v>
      </c>
      <c r="K14" s="65">
        <f t="shared" si="5"/>
        <v>328.9</v>
      </c>
      <c r="L14" s="65">
        <f t="shared" si="5"/>
        <v>328.9</v>
      </c>
      <c r="M14" s="66">
        <f t="shared" si="1"/>
        <v>4647.0999999999995</v>
      </c>
      <c r="N14" s="60">
        <f>M37+M65</f>
        <v>4647.1000000000004</v>
      </c>
    </row>
    <row r="15" spans="1:19" ht="21.75" customHeight="1">
      <c r="A15" s="56" t="s">
        <v>89</v>
      </c>
      <c r="B15" s="67"/>
      <c r="C15" s="67"/>
      <c r="D15" s="67"/>
      <c r="E15" s="67"/>
      <c r="F15" s="58">
        <f t="shared" ref="F15:M15" si="6">F11+F14</f>
        <v>426796.49999999994</v>
      </c>
      <c r="G15" s="58">
        <f t="shared" si="6"/>
        <v>43367.200000000004</v>
      </c>
      <c r="H15" s="58">
        <f t="shared" si="6"/>
        <v>31655.100000000002</v>
      </c>
      <c r="I15" s="58">
        <f t="shared" si="6"/>
        <v>25876</v>
      </c>
      <c r="J15" s="58">
        <f t="shared" si="6"/>
        <v>25922.3</v>
      </c>
      <c r="K15" s="58">
        <f t="shared" si="6"/>
        <v>25917</v>
      </c>
      <c r="L15" s="58">
        <f t="shared" si="6"/>
        <v>25917</v>
      </c>
      <c r="M15" s="59">
        <f t="shared" si="6"/>
        <v>605451.09999999986</v>
      </c>
      <c r="N15" s="55"/>
    </row>
    <row r="16" spans="1:19" ht="18.75" customHeight="1" thickBot="1">
      <c r="A16" s="68" t="s">
        <v>90</v>
      </c>
      <c r="B16" s="69"/>
      <c r="C16" s="69"/>
      <c r="D16" s="69"/>
      <c r="E16" s="69"/>
      <c r="F16" s="58">
        <f t="shared" ref="F16:L16" si="7">F29+F39+F48+F57+F67+F77+F98+F107+F116+F125+F134</f>
        <v>0</v>
      </c>
      <c r="G16" s="58">
        <f t="shared" si="7"/>
        <v>0</v>
      </c>
      <c r="H16" s="58">
        <f t="shared" si="7"/>
        <v>0</v>
      </c>
      <c r="I16" s="58">
        <f t="shared" si="7"/>
        <v>0</v>
      </c>
      <c r="J16" s="58">
        <f t="shared" si="7"/>
        <v>0</v>
      </c>
      <c r="K16" s="58">
        <f t="shared" si="7"/>
        <v>0</v>
      </c>
      <c r="L16" s="58">
        <f t="shared" si="7"/>
        <v>0</v>
      </c>
      <c r="M16" s="59">
        <f>SUM(F16:L16)</f>
        <v>0</v>
      </c>
    </row>
    <row r="17" spans="1:13" ht="21.75" hidden="1" customHeight="1">
      <c r="A17" s="210" t="s">
        <v>91</v>
      </c>
      <c r="B17" s="70"/>
      <c r="C17" s="70"/>
      <c r="D17" s="70"/>
      <c r="E17" s="70"/>
      <c r="F17" s="71">
        <f t="shared" ref="F17:L17" si="8">F30+F40+F49+F58+F68+F87+F99+F108+F117+F126+F135</f>
        <v>1087061.7</v>
      </c>
      <c r="G17" s="71">
        <f t="shared" si="8"/>
        <v>1256640.5</v>
      </c>
      <c r="H17" s="71">
        <f t="shared" si="8"/>
        <v>1240894.4000000001</v>
      </c>
      <c r="I17" s="71">
        <f t="shared" si="8"/>
        <v>1106277.3</v>
      </c>
      <c r="J17" s="71">
        <f t="shared" si="8"/>
        <v>1146179.1000000001</v>
      </c>
      <c r="K17" s="71">
        <f t="shared" si="8"/>
        <v>1180173.8</v>
      </c>
      <c r="L17" s="71">
        <f t="shared" si="8"/>
        <v>1180173.8</v>
      </c>
      <c r="M17" s="72">
        <f>SUM(F17:L17)</f>
        <v>8197400.5999999996</v>
      </c>
    </row>
    <row r="18" spans="1:13" ht="24" hidden="1" customHeight="1">
      <c r="A18" s="210"/>
      <c r="B18" s="73"/>
      <c r="C18" s="73"/>
      <c r="D18" s="73"/>
      <c r="E18" s="74"/>
      <c r="F18" s="57"/>
      <c r="G18" s="57"/>
      <c r="H18" s="57"/>
      <c r="I18" s="57"/>
      <c r="J18" s="57"/>
      <c r="K18" s="57"/>
      <c r="L18" s="57"/>
      <c r="M18" s="59">
        <f>SUM(F18:L18)</f>
        <v>0</v>
      </c>
    </row>
    <row r="19" spans="1:13" ht="26.25" hidden="1" customHeight="1">
      <c r="A19" s="210"/>
      <c r="B19" s="73"/>
      <c r="C19" s="73"/>
      <c r="D19" s="73"/>
      <c r="E19" s="74"/>
      <c r="F19" s="58" t="e">
        <f>#REF!+#REF!+#REF!+#REF!+#REF!</f>
        <v>#REF!</v>
      </c>
      <c r="G19" s="58" t="e">
        <f>#REF!+#REF!+#REF!+#REF!+#REF!</f>
        <v>#REF!</v>
      </c>
      <c r="H19" s="58" t="e">
        <f>#REF!+#REF!+#REF!+#REF!+#REF!</f>
        <v>#REF!</v>
      </c>
      <c r="I19" s="58" t="e">
        <f>#REF!+#REF!+#REF!+#REF!+#REF!</f>
        <v>#REF!</v>
      </c>
      <c r="J19" s="58" t="e">
        <f>#REF!+#REF!+#REF!+#REF!+#REF!</f>
        <v>#REF!</v>
      </c>
      <c r="K19" s="58" t="e">
        <f>#REF!+#REF!+#REF!+#REF!+#REF!</f>
        <v>#REF!</v>
      </c>
      <c r="L19" s="58" t="e">
        <f>#REF!+#REF!+#REF!+#REF!+#REF!</f>
        <v>#REF!</v>
      </c>
      <c r="M19" s="59" t="e">
        <f>SUM(F19:L19)</f>
        <v>#REF!</v>
      </c>
    </row>
    <row r="20" spans="1:13" ht="36" hidden="1" customHeight="1">
      <c r="A20" s="210"/>
      <c r="B20" s="75"/>
      <c r="C20" s="75"/>
      <c r="D20" s="75"/>
      <c r="E20" s="76"/>
      <c r="F20" s="77" t="e">
        <f>#REF!+#REF!</f>
        <v>#REF!</v>
      </c>
      <c r="G20" s="77" t="e">
        <f>#REF!+#REF!</f>
        <v>#REF!</v>
      </c>
      <c r="H20" s="77" t="e">
        <f>#REF!+#REF!</f>
        <v>#REF!</v>
      </c>
      <c r="I20" s="77" t="e">
        <f>#REF!+#REF!</f>
        <v>#REF!</v>
      </c>
      <c r="J20" s="77" t="e">
        <f>#REF!+#REF!</f>
        <v>#REF!</v>
      </c>
      <c r="K20" s="77" t="e">
        <f>#REF!+#REF!</f>
        <v>#REF!</v>
      </c>
      <c r="L20" s="77" t="e">
        <f>#REF!+#REF!</f>
        <v>#REF!</v>
      </c>
      <c r="M20" s="78" t="e">
        <f>SUM(F20:L20)</f>
        <v>#REF!</v>
      </c>
    </row>
    <row r="21" spans="1:13" ht="42.75" customHeight="1">
      <c r="A21" s="79" t="s">
        <v>12</v>
      </c>
      <c r="B21" s="80"/>
      <c r="C21" s="80"/>
      <c r="D21" s="80"/>
      <c r="E21" s="80"/>
      <c r="F21" s="53">
        <f t="shared" ref="F21:M21" si="9">SUM(F27:F29)+F22</f>
        <v>20436</v>
      </c>
      <c r="G21" s="53">
        <f t="shared" si="9"/>
        <v>20993</v>
      </c>
      <c r="H21" s="53">
        <f t="shared" si="9"/>
        <v>20951</v>
      </c>
      <c r="I21" s="53">
        <f t="shared" si="9"/>
        <v>20951</v>
      </c>
      <c r="J21" s="53">
        <f t="shared" si="9"/>
        <v>20951</v>
      </c>
      <c r="K21" s="53">
        <f t="shared" si="9"/>
        <v>20951</v>
      </c>
      <c r="L21" s="53">
        <f t="shared" si="9"/>
        <v>20951</v>
      </c>
      <c r="M21" s="54">
        <f t="shared" si="9"/>
        <v>146184</v>
      </c>
    </row>
    <row r="22" spans="1:13" ht="22.5" customHeight="1">
      <c r="A22" s="81" t="s">
        <v>82</v>
      </c>
      <c r="B22" s="82">
        <v>828</v>
      </c>
      <c r="C22" s="83" t="s">
        <v>92</v>
      </c>
      <c r="D22" s="82" t="s">
        <v>93</v>
      </c>
      <c r="E22" s="82">
        <v>500</v>
      </c>
      <c r="F22" s="58">
        <f t="shared" ref="F22:M22" si="10">SUM(F23:F26)</f>
        <v>20436</v>
      </c>
      <c r="G22" s="153">
        <v>20993</v>
      </c>
      <c r="H22" s="153">
        <v>20951</v>
      </c>
      <c r="I22" s="153">
        <v>20951</v>
      </c>
      <c r="J22" s="153">
        <v>20951</v>
      </c>
      <c r="K22" s="153">
        <v>20951</v>
      </c>
      <c r="L22" s="153">
        <v>20951</v>
      </c>
      <c r="M22" s="59">
        <f t="shared" si="10"/>
        <v>146184</v>
      </c>
    </row>
    <row r="23" spans="1:13" ht="22.5" customHeight="1">
      <c r="A23" s="84" t="s">
        <v>83</v>
      </c>
      <c r="B23" s="73"/>
      <c r="C23" s="73"/>
      <c r="D23" s="73"/>
      <c r="E23" s="74"/>
      <c r="F23" s="57"/>
      <c r="G23" s="57"/>
      <c r="H23" s="57"/>
      <c r="I23" s="57"/>
      <c r="J23" s="57"/>
      <c r="K23" s="57"/>
      <c r="L23" s="57"/>
      <c r="M23" s="59"/>
    </row>
    <row r="24" spans="1:13" ht="34.5" customHeight="1">
      <c r="A24" s="85" t="s">
        <v>84</v>
      </c>
      <c r="B24" s="73"/>
      <c r="C24" s="73"/>
      <c r="D24" s="73"/>
      <c r="E24" s="74"/>
      <c r="F24" s="57"/>
      <c r="G24" s="57"/>
      <c r="H24" s="57"/>
      <c r="I24" s="57"/>
      <c r="J24" s="57"/>
      <c r="K24" s="57"/>
      <c r="L24" s="57"/>
      <c r="M24" s="59"/>
    </row>
    <row r="25" spans="1:13" ht="17.25" customHeight="1">
      <c r="A25" s="81" t="s">
        <v>85</v>
      </c>
      <c r="B25" s="82"/>
      <c r="C25" s="83"/>
      <c r="D25" s="82"/>
      <c r="E25" s="82"/>
      <c r="F25" s="86">
        <v>20436</v>
      </c>
      <c r="G25" s="86">
        <f t="shared" ref="G25:L25" si="11">G22</f>
        <v>20993</v>
      </c>
      <c r="H25" s="86">
        <f t="shared" si="11"/>
        <v>20951</v>
      </c>
      <c r="I25" s="86">
        <f t="shared" si="11"/>
        <v>20951</v>
      </c>
      <c r="J25" s="86">
        <f t="shared" si="11"/>
        <v>20951</v>
      </c>
      <c r="K25" s="86">
        <f t="shared" si="11"/>
        <v>20951</v>
      </c>
      <c r="L25" s="86">
        <f t="shared" si="11"/>
        <v>20951</v>
      </c>
      <c r="M25" s="59">
        <f>SUM(F25:L25)</f>
        <v>146184</v>
      </c>
    </row>
    <row r="26" spans="1:13" ht="48" customHeight="1">
      <c r="A26" s="81" t="s">
        <v>86</v>
      </c>
      <c r="B26" s="73"/>
      <c r="C26" s="73"/>
      <c r="D26" s="73"/>
      <c r="E26" s="74"/>
      <c r="F26" s="57"/>
      <c r="G26" s="57"/>
      <c r="H26" s="57"/>
      <c r="I26" s="57"/>
      <c r="J26" s="57"/>
      <c r="K26" s="57"/>
      <c r="L26" s="57"/>
      <c r="M26" s="59"/>
    </row>
    <row r="27" spans="1:13" ht="51" customHeight="1">
      <c r="A27" s="81" t="s">
        <v>87</v>
      </c>
      <c r="B27" s="73"/>
      <c r="C27" s="73"/>
      <c r="D27" s="73"/>
      <c r="E27" s="74"/>
      <c r="F27" s="57"/>
      <c r="G27" s="57"/>
      <c r="H27" s="57"/>
      <c r="I27" s="57"/>
      <c r="J27" s="57"/>
      <c r="K27" s="57"/>
      <c r="L27" s="57"/>
      <c r="M27" s="59"/>
    </row>
    <row r="28" spans="1:13" ht="21" customHeight="1">
      <c r="A28" s="81" t="s">
        <v>89</v>
      </c>
      <c r="B28" s="73"/>
      <c r="C28" s="73"/>
      <c r="D28" s="73"/>
      <c r="E28" s="74"/>
      <c r="F28" s="57"/>
      <c r="G28" s="57"/>
      <c r="H28" s="57"/>
      <c r="I28" s="57"/>
      <c r="J28" s="57"/>
      <c r="K28" s="57"/>
      <c r="L28" s="57"/>
      <c r="M28" s="59"/>
    </row>
    <row r="29" spans="1:13" ht="18" customHeight="1" thickBot="1">
      <c r="A29" s="87" t="s">
        <v>90</v>
      </c>
      <c r="B29" s="75"/>
      <c r="C29" s="75"/>
      <c r="D29" s="75"/>
      <c r="E29" s="76"/>
      <c r="F29" s="67"/>
      <c r="G29" s="67"/>
      <c r="H29" s="67"/>
      <c r="I29" s="67"/>
      <c r="J29" s="67"/>
      <c r="K29" s="67"/>
      <c r="L29" s="67"/>
      <c r="M29" s="78"/>
    </row>
    <row r="30" spans="1:13" ht="57" customHeight="1">
      <c r="A30" s="79" t="s">
        <v>94</v>
      </c>
      <c r="B30" s="80"/>
      <c r="C30" s="80"/>
      <c r="D30" s="80"/>
      <c r="E30" s="88"/>
      <c r="F30" s="89">
        <f t="shared" ref="F30:M30" si="12">F31+F36+F37+F39</f>
        <v>13878.699999999999</v>
      </c>
      <c r="G30" s="89">
        <f t="shared" si="12"/>
        <v>17324.599999999999</v>
      </c>
      <c r="H30" s="89">
        <f t="shared" si="12"/>
        <v>5738.1</v>
      </c>
      <c r="I30" s="89">
        <f t="shared" si="12"/>
        <v>0</v>
      </c>
      <c r="J30" s="89">
        <f t="shared" si="12"/>
        <v>0</v>
      </c>
      <c r="K30" s="89">
        <f t="shared" si="12"/>
        <v>0</v>
      </c>
      <c r="L30" s="89">
        <f t="shared" si="12"/>
        <v>0</v>
      </c>
      <c r="M30" s="90">
        <f t="shared" si="12"/>
        <v>36941.4</v>
      </c>
    </row>
    <row r="31" spans="1:13" ht="15" customHeight="1">
      <c r="A31" s="81" t="s">
        <v>82</v>
      </c>
      <c r="B31" s="82">
        <v>828</v>
      </c>
      <c r="C31" s="82" t="s">
        <v>92</v>
      </c>
      <c r="D31" s="82" t="s">
        <v>95</v>
      </c>
      <c r="E31" s="82">
        <v>500</v>
      </c>
      <c r="F31" s="91">
        <f t="shared" ref="F31:M31" si="13">SUM(F32:F35)</f>
        <v>12936.8</v>
      </c>
      <c r="G31" s="91">
        <f t="shared" si="13"/>
        <v>16143.3</v>
      </c>
      <c r="H31" s="91">
        <v>5344.8</v>
      </c>
      <c r="I31" s="91"/>
      <c r="J31" s="91"/>
      <c r="K31" s="91"/>
      <c r="L31" s="91"/>
      <c r="M31" s="92">
        <f t="shared" si="13"/>
        <v>34424.9</v>
      </c>
    </row>
    <row r="32" spans="1:13" ht="22.5" customHeight="1">
      <c r="A32" s="84" t="s">
        <v>83</v>
      </c>
      <c r="B32" s="73"/>
      <c r="C32" s="73"/>
      <c r="D32" s="73"/>
      <c r="E32" s="74"/>
      <c r="F32" s="58"/>
      <c r="G32" s="58"/>
      <c r="H32" s="58"/>
      <c r="I32" s="58"/>
      <c r="J32" s="58"/>
      <c r="K32" s="58"/>
      <c r="L32" s="58"/>
      <c r="M32" s="59"/>
    </row>
    <row r="33" spans="1:13" ht="30.75" customHeight="1">
      <c r="A33" s="85" t="s">
        <v>84</v>
      </c>
      <c r="B33" s="73"/>
      <c r="C33" s="73"/>
      <c r="D33" s="73"/>
      <c r="E33" s="74"/>
      <c r="F33" s="58"/>
      <c r="G33" s="58"/>
      <c r="H33" s="58"/>
      <c r="I33" s="58"/>
      <c r="J33" s="58"/>
      <c r="K33" s="58"/>
      <c r="L33" s="58"/>
      <c r="M33" s="59"/>
    </row>
    <row r="34" spans="1:13" ht="21" customHeight="1">
      <c r="A34" s="81" t="s">
        <v>85</v>
      </c>
      <c r="B34" s="82"/>
      <c r="C34" s="82"/>
      <c r="D34" s="82"/>
      <c r="E34" s="82"/>
      <c r="F34" s="91">
        <v>12936.8</v>
      </c>
      <c r="G34" s="91">
        <v>16143.3</v>
      </c>
      <c r="H34" s="91">
        <f>H31</f>
        <v>5344.8</v>
      </c>
      <c r="I34" s="91"/>
      <c r="J34" s="91"/>
      <c r="K34" s="91"/>
      <c r="L34" s="91"/>
      <c r="M34" s="92">
        <f>SUM(F34:L34)</f>
        <v>34424.9</v>
      </c>
    </row>
    <row r="35" spans="1:13" ht="48.75" customHeight="1">
      <c r="A35" s="81" t="s">
        <v>86</v>
      </c>
      <c r="B35" s="73"/>
      <c r="C35" s="73"/>
      <c r="D35" s="73"/>
      <c r="E35" s="74"/>
      <c r="F35" s="57"/>
      <c r="G35" s="57"/>
      <c r="H35" s="57"/>
      <c r="I35" s="57"/>
      <c r="J35" s="57"/>
      <c r="K35" s="57"/>
      <c r="L35" s="57"/>
      <c r="M35" s="93"/>
    </row>
    <row r="36" spans="1:13" ht="47.25" customHeight="1">
      <c r="A36" s="81" t="s">
        <v>87</v>
      </c>
      <c r="B36" s="73"/>
      <c r="C36" s="73"/>
      <c r="D36" s="73"/>
      <c r="E36" s="74"/>
      <c r="F36" s="57"/>
      <c r="G36" s="57"/>
      <c r="H36" s="57"/>
      <c r="I36" s="57"/>
      <c r="J36" s="57"/>
      <c r="K36" s="57"/>
      <c r="L36" s="57"/>
      <c r="M36" s="93"/>
    </row>
    <row r="37" spans="1:13" ht="19.5" hidden="1" customHeight="1">
      <c r="A37" s="94" t="s">
        <v>88</v>
      </c>
      <c r="B37" s="95"/>
      <c r="C37" s="95"/>
      <c r="D37" s="95"/>
      <c r="E37" s="96"/>
      <c r="F37" s="97">
        <v>941.9</v>
      </c>
      <c r="G37" s="97">
        <v>1181.3</v>
      </c>
      <c r="H37" s="97">
        <v>393.3</v>
      </c>
      <c r="I37" s="97"/>
      <c r="J37" s="97"/>
      <c r="K37" s="97"/>
      <c r="L37" s="97"/>
      <c r="M37" s="98">
        <f>SUM(F37:L37)</f>
        <v>2516.5</v>
      </c>
    </row>
    <row r="38" spans="1:13" ht="19.5" customHeight="1">
      <c r="A38" s="81" t="s">
        <v>89</v>
      </c>
      <c r="B38" s="75"/>
      <c r="C38" s="75"/>
      <c r="D38" s="75"/>
      <c r="E38" s="76"/>
      <c r="F38" s="99">
        <f t="shared" ref="F38:M38" si="14">F34+F37</f>
        <v>13878.699999999999</v>
      </c>
      <c r="G38" s="99">
        <f t="shared" si="14"/>
        <v>17324.599999999999</v>
      </c>
      <c r="H38" s="99">
        <f>H34+H37</f>
        <v>5738.1</v>
      </c>
      <c r="I38" s="99">
        <f t="shared" si="14"/>
        <v>0</v>
      </c>
      <c r="J38" s="99">
        <f t="shared" si="14"/>
        <v>0</v>
      </c>
      <c r="K38" s="99">
        <f t="shared" si="14"/>
        <v>0</v>
      </c>
      <c r="L38" s="99">
        <f t="shared" si="14"/>
        <v>0</v>
      </c>
      <c r="M38" s="100">
        <f t="shared" si="14"/>
        <v>36941.4</v>
      </c>
    </row>
    <row r="39" spans="1:13" ht="18" customHeight="1" thickBot="1">
      <c r="A39" s="87" t="s">
        <v>90</v>
      </c>
      <c r="B39" s="101"/>
      <c r="C39" s="101"/>
      <c r="D39" s="101"/>
      <c r="E39" s="102"/>
      <c r="F39" s="69"/>
      <c r="G39" s="69"/>
      <c r="H39" s="69"/>
      <c r="I39" s="69"/>
      <c r="J39" s="69"/>
      <c r="K39" s="69"/>
      <c r="L39" s="69"/>
      <c r="M39" s="103"/>
    </row>
    <row r="40" spans="1:13" ht="69.2" customHeight="1">
      <c r="A40" s="104" t="s">
        <v>96</v>
      </c>
      <c r="B40" s="80"/>
      <c r="C40" s="80"/>
      <c r="D40" s="80"/>
      <c r="E40" s="88"/>
      <c r="F40" s="105">
        <f t="shared" ref="F40:L40" si="15">F41+F46+F47+F48</f>
        <v>200</v>
      </c>
      <c r="G40" s="105">
        <f t="shared" si="15"/>
        <v>0</v>
      </c>
      <c r="H40" s="105">
        <f t="shared" si="15"/>
        <v>0</v>
      </c>
      <c r="I40" s="105">
        <f t="shared" si="15"/>
        <v>0</v>
      </c>
      <c r="J40" s="105">
        <f t="shared" si="15"/>
        <v>0</v>
      </c>
      <c r="K40" s="105">
        <f t="shared" si="15"/>
        <v>0</v>
      </c>
      <c r="L40" s="105">
        <f t="shared" si="15"/>
        <v>0</v>
      </c>
      <c r="M40" s="54">
        <f>SUM(F40:L40)</f>
        <v>200</v>
      </c>
    </row>
    <row r="41" spans="1:13" ht="19.5" customHeight="1">
      <c r="A41" s="81" t="s">
        <v>82</v>
      </c>
      <c r="B41" s="82">
        <v>812</v>
      </c>
      <c r="C41" s="82" t="s">
        <v>97</v>
      </c>
      <c r="D41" s="82" t="s">
        <v>93</v>
      </c>
      <c r="E41" s="82">
        <v>500</v>
      </c>
      <c r="F41" s="106">
        <f>F42+F43+F44+F45</f>
        <v>200</v>
      </c>
      <c r="G41" s="106"/>
      <c r="H41" s="106"/>
      <c r="I41" s="106"/>
      <c r="J41" s="106"/>
      <c r="K41" s="106"/>
      <c r="L41" s="106"/>
      <c r="M41" s="59">
        <f>SUM(F41:L41)</f>
        <v>200</v>
      </c>
    </row>
    <row r="42" spans="1:13" ht="19.5" customHeight="1">
      <c r="A42" s="84" t="s">
        <v>83</v>
      </c>
      <c r="B42" s="73"/>
      <c r="C42" s="73"/>
      <c r="D42" s="73"/>
      <c r="E42" s="74"/>
      <c r="F42" s="57"/>
      <c r="G42" s="57"/>
      <c r="H42" s="57"/>
      <c r="I42" s="57"/>
      <c r="J42" s="57"/>
      <c r="K42" s="57"/>
      <c r="L42" s="57"/>
      <c r="M42" s="59"/>
    </row>
    <row r="43" spans="1:13" ht="32.25" customHeight="1">
      <c r="A43" s="85" t="s">
        <v>84</v>
      </c>
      <c r="B43" s="73"/>
      <c r="C43" s="73"/>
      <c r="D43" s="73"/>
      <c r="E43" s="74"/>
      <c r="F43" s="57"/>
      <c r="G43" s="57"/>
      <c r="H43" s="57"/>
      <c r="I43" s="57"/>
      <c r="J43" s="57"/>
      <c r="K43" s="57"/>
      <c r="L43" s="57"/>
      <c r="M43" s="59"/>
    </row>
    <row r="44" spans="1:13" ht="16.5" customHeight="1">
      <c r="A44" s="81" t="s">
        <v>85</v>
      </c>
      <c r="B44" s="82"/>
      <c r="C44" s="82"/>
      <c r="D44" s="82"/>
      <c r="E44" s="82"/>
      <c r="F44" s="106">
        <v>200</v>
      </c>
      <c r="G44" s="106"/>
      <c r="H44" s="106"/>
      <c r="I44" s="106"/>
      <c r="J44" s="106"/>
      <c r="K44" s="106"/>
      <c r="L44" s="106"/>
      <c r="M44" s="59">
        <f>SUM(F44:L44)</f>
        <v>200</v>
      </c>
    </row>
    <row r="45" spans="1:13" ht="49.5" customHeight="1">
      <c r="A45" s="81" t="s">
        <v>86</v>
      </c>
      <c r="B45" s="73"/>
      <c r="C45" s="73"/>
      <c r="D45" s="73"/>
      <c r="E45" s="74"/>
      <c r="F45" s="57"/>
      <c r="G45" s="57"/>
      <c r="H45" s="57"/>
      <c r="I45" s="57"/>
      <c r="J45" s="57"/>
      <c r="K45" s="57"/>
      <c r="L45" s="57"/>
      <c r="M45" s="59"/>
    </row>
    <row r="46" spans="1:13" ht="47.25" customHeight="1">
      <c r="A46" s="81" t="s">
        <v>87</v>
      </c>
      <c r="B46" s="73"/>
      <c r="C46" s="73"/>
      <c r="D46" s="73"/>
      <c r="E46" s="74"/>
      <c r="F46" s="57"/>
      <c r="G46" s="57"/>
      <c r="H46" s="57"/>
      <c r="I46" s="57"/>
      <c r="J46" s="57"/>
      <c r="K46" s="57"/>
      <c r="L46" s="57"/>
      <c r="M46" s="59"/>
    </row>
    <row r="47" spans="1:13" ht="21.75" customHeight="1">
      <c r="A47" s="81" t="s">
        <v>89</v>
      </c>
      <c r="B47" s="73"/>
      <c r="C47" s="73"/>
      <c r="D47" s="73"/>
      <c r="E47" s="74"/>
      <c r="F47" s="57"/>
      <c r="G47" s="57"/>
      <c r="H47" s="57"/>
      <c r="I47" s="57"/>
      <c r="J47" s="57"/>
      <c r="K47" s="57"/>
      <c r="L47" s="57"/>
      <c r="M47" s="59"/>
    </row>
    <row r="48" spans="1:13" ht="18.75" customHeight="1" thickBot="1">
      <c r="A48" s="107" t="s">
        <v>90</v>
      </c>
      <c r="B48" s="101"/>
      <c r="C48" s="101"/>
      <c r="D48" s="101"/>
      <c r="E48" s="102"/>
      <c r="F48" s="69"/>
      <c r="G48" s="69"/>
      <c r="H48" s="69"/>
      <c r="I48" s="69"/>
      <c r="J48" s="69"/>
      <c r="K48" s="69"/>
      <c r="L48" s="69"/>
      <c r="M48" s="103"/>
    </row>
    <row r="49" spans="1:17" ht="52.5" customHeight="1">
      <c r="A49" s="108" t="s">
        <v>98</v>
      </c>
      <c r="B49" s="109"/>
      <c r="C49" s="80"/>
      <c r="D49" s="80"/>
      <c r="E49" s="80"/>
      <c r="F49" s="110">
        <f t="shared" ref="F49:M49" si="16">F50+F55+F57+F56</f>
        <v>163.19999999999999</v>
      </c>
      <c r="G49" s="110">
        <f t="shared" si="16"/>
        <v>163.19999999999999</v>
      </c>
      <c r="H49" s="110">
        <f t="shared" si="16"/>
        <v>207.2</v>
      </c>
      <c r="I49" s="110">
        <f t="shared" si="16"/>
        <v>207.2</v>
      </c>
      <c r="J49" s="110">
        <f t="shared" si="16"/>
        <v>207.2</v>
      </c>
      <c r="K49" s="110">
        <f t="shared" si="16"/>
        <v>207.2</v>
      </c>
      <c r="L49" s="110">
        <f t="shared" si="16"/>
        <v>207.2</v>
      </c>
      <c r="M49" s="54">
        <f t="shared" si="16"/>
        <v>1362.4</v>
      </c>
    </row>
    <row r="50" spans="1:17" ht="21.75" customHeight="1">
      <c r="A50" s="111" t="s">
        <v>82</v>
      </c>
      <c r="B50" s="82">
        <v>828</v>
      </c>
      <c r="C50" s="83" t="s">
        <v>92</v>
      </c>
      <c r="D50" s="82" t="s">
        <v>99</v>
      </c>
      <c r="E50" s="82">
        <v>500</v>
      </c>
      <c r="F50" s="86">
        <f>F53</f>
        <v>163.19999999999999</v>
      </c>
      <c r="G50" s="86">
        <f t="shared" ref="G50" si="17">G53</f>
        <v>163.19999999999999</v>
      </c>
      <c r="H50" s="86">
        <v>207.2</v>
      </c>
      <c r="I50" s="86">
        <v>207.2</v>
      </c>
      <c r="J50" s="86">
        <v>207.2</v>
      </c>
      <c r="K50" s="86">
        <v>207.2</v>
      </c>
      <c r="L50" s="86">
        <v>207.2</v>
      </c>
      <c r="M50" s="72">
        <f>M51+M52+M53+M54</f>
        <v>1362.4</v>
      </c>
    </row>
    <row r="51" spans="1:17" ht="21" customHeight="1">
      <c r="A51" s="84" t="s">
        <v>83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113"/>
    </row>
    <row r="52" spans="1:17" ht="33.75" customHeight="1">
      <c r="A52" s="85" t="s">
        <v>84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113"/>
    </row>
    <row r="53" spans="1:17" ht="24.75" customHeight="1">
      <c r="A53" s="81" t="s">
        <v>85</v>
      </c>
      <c r="B53" s="82"/>
      <c r="C53" s="83"/>
      <c r="D53" s="82"/>
      <c r="E53" s="82"/>
      <c r="F53" s="57">
        <v>163.19999999999999</v>
      </c>
      <c r="G53" s="57">
        <v>163.19999999999999</v>
      </c>
      <c r="H53" s="58">
        <f>H50</f>
        <v>207.2</v>
      </c>
      <c r="I53" s="58">
        <f t="shared" ref="I53:L53" si="18">I50</f>
        <v>207.2</v>
      </c>
      <c r="J53" s="58">
        <f t="shared" si="18"/>
        <v>207.2</v>
      </c>
      <c r="K53" s="58">
        <f t="shared" si="18"/>
        <v>207.2</v>
      </c>
      <c r="L53" s="58">
        <f t="shared" si="18"/>
        <v>207.2</v>
      </c>
      <c r="M53" s="59">
        <f>SUM(F53:L53)</f>
        <v>1362.4</v>
      </c>
    </row>
    <row r="54" spans="1:17" ht="48" customHeight="1">
      <c r="A54" s="81" t="s">
        <v>86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113"/>
    </row>
    <row r="55" spans="1:17" ht="48.75" customHeight="1">
      <c r="A55" s="81" t="s">
        <v>87</v>
      </c>
      <c r="B55" s="57"/>
      <c r="C55" s="57" t="s">
        <v>20</v>
      </c>
      <c r="D55" s="57"/>
      <c r="E55" s="57"/>
      <c r="F55" s="57"/>
      <c r="G55" s="57"/>
      <c r="H55" s="57"/>
      <c r="I55" s="57"/>
      <c r="J55" s="57"/>
      <c r="K55" s="57"/>
      <c r="L55" s="57"/>
      <c r="M55" s="113"/>
    </row>
    <row r="56" spans="1:17" ht="20.25" customHeight="1">
      <c r="A56" s="81" t="s">
        <v>89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113"/>
    </row>
    <row r="57" spans="1:17" ht="21" customHeight="1" thickBot="1">
      <c r="A57" s="107" t="s">
        <v>90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114"/>
    </row>
    <row r="58" spans="1:17" ht="37.5" customHeight="1">
      <c r="A58" s="115" t="s">
        <v>100</v>
      </c>
      <c r="B58" s="109"/>
      <c r="C58" s="80"/>
      <c r="D58" s="80"/>
      <c r="E58" s="80"/>
      <c r="F58" s="53">
        <f t="shared" ref="F58:L58" si="19">F59+F65</f>
        <v>2714.7999999999993</v>
      </c>
      <c r="G58" s="53">
        <f t="shared" si="19"/>
        <v>4886.4000000000005</v>
      </c>
      <c r="H58" s="53">
        <f t="shared" si="19"/>
        <v>4758.7999999999993</v>
      </c>
      <c r="I58" s="53">
        <f t="shared" si="19"/>
        <v>4717.7999999999993</v>
      </c>
      <c r="J58" s="53">
        <f t="shared" si="19"/>
        <v>4764.0999999999995</v>
      </c>
      <c r="K58" s="53">
        <f t="shared" si="19"/>
        <v>4758.7999999999993</v>
      </c>
      <c r="L58" s="53">
        <f t="shared" si="19"/>
        <v>4758.7999999999993</v>
      </c>
      <c r="M58" s="54">
        <f>SUM(F58:L58)</f>
        <v>31359.499999999996</v>
      </c>
      <c r="Q58" s="2" t="s">
        <v>101</v>
      </c>
    </row>
    <row r="59" spans="1:17" ht="20.25" customHeight="1">
      <c r="A59" s="111" t="s">
        <v>82</v>
      </c>
      <c r="B59" s="82">
        <v>828</v>
      </c>
      <c r="C59" s="83" t="s">
        <v>92</v>
      </c>
      <c r="D59" s="82" t="s">
        <v>102</v>
      </c>
      <c r="E59" s="82">
        <v>500</v>
      </c>
      <c r="F59" s="58">
        <f>4708.9-2179.3</f>
        <v>2529.5999999999995</v>
      </c>
      <c r="G59" s="58">
        <f t="shared" ref="G59" si="20">SUM(G60:G63)</f>
        <v>4549.8</v>
      </c>
      <c r="H59" s="58">
        <v>4429.8999999999996</v>
      </c>
      <c r="I59" s="58">
        <v>4429.8999999999996</v>
      </c>
      <c r="J59" s="58">
        <v>4429.8999999999996</v>
      </c>
      <c r="K59" s="58">
        <v>4429.8999999999996</v>
      </c>
      <c r="L59" s="58">
        <v>4429.8999999999996</v>
      </c>
      <c r="M59" s="59">
        <f>SUM(F59:L59)</f>
        <v>29228.9</v>
      </c>
    </row>
    <row r="60" spans="1:17" ht="17.25" customHeight="1">
      <c r="A60" s="84" t="s">
        <v>83</v>
      </c>
      <c r="B60" s="73"/>
      <c r="C60" s="73"/>
      <c r="D60" s="73"/>
      <c r="E60" s="73"/>
      <c r="F60" s="58"/>
      <c r="G60" s="58"/>
      <c r="H60" s="58"/>
      <c r="I60" s="58"/>
      <c r="J60" s="58"/>
      <c r="K60" s="58"/>
      <c r="L60" s="58"/>
      <c r="M60" s="59"/>
    </row>
    <row r="61" spans="1:17" ht="33.75" customHeight="1">
      <c r="A61" s="85" t="s">
        <v>84</v>
      </c>
      <c r="B61" s="73"/>
      <c r="C61" s="73"/>
      <c r="D61" s="73"/>
      <c r="E61" s="73"/>
      <c r="F61" s="58"/>
      <c r="G61" s="58"/>
      <c r="H61" s="58"/>
      <c r="I61" s="58"/>
      <c r="J61" s="58"/>
      <c r="K61" s="58"/>
      <c r="L61" s="58"/>
      <c r="M61" s="59"/>
    </row>
    <row r="62" spans="1:17" ht="18.75" customHeight="1">
      <c r="A62" s="81" t="s">
        <v>85</v>
      </c>
      <c r="B62" s="82"/>
      <c r="C62" s="83"/>
      <c r="D62" s="82"/>
      <c r="E62" s="82"/>
      <c r="F62" s="58">
        <f>F59</f>
        <v>2529.5999999999995</v>
      </c>
      <c r="G62" s="58">
        <v>4549.8</v>
      </c>
      <c r="H62" s="58">
        <f>H59</f>
        <v>4429.8999999999996</v>
      </c>
      <c r="I62" s="58">
        <f t="shared" ref="I62:L62" si="21">I59</f>
        <v>4429.8999999999996</v>
      </c>
      <c r="J62" s="58">
        <f t="shared" si="21"/>
        <v>4429.8999999999996</v>
      </c>
      <c r="K62" s="58">
        <f t="shared" si="21"/>
        <v>4429.8999999999996</v>
      </c>
      <c r="L62" s="58">
        <f t="shared" si="21"/>
        <v>4429.8999999999996</v>
      </c>
      <c r="M62" s="59">
        <f>SUM(F62:L62)</f>
        <v>29228.9</v>
      </c>
    </row>
    <row r="63" spans="1:17" ht="49.5" customHeight="1">
      <c r="A63" s="81" t="s">
        <v>86</v>
      </c>
      <c r="B63" s="73"/>
      <c r="C63" s="73"/>
      <c r="D63" s="73"/>
      <c r="E63" s="73"/>
      <c r="F63" s="58"/>
      <c r="G63" s="58"/>
      <c r="H63" s="58"/>
      <c r="I63" s="58"/>
      <c r="J63" s="58"/>
      <c r="K63" s="58"/>
      <c r="L63" s="58"/>
      <c r="M63" s="59"/>
    </row>
    <row r="64" spans="1:17" ht="50.25" customHeight="1">
      <c r="A64" s="81" t="s">
        <v>87</v>
      </c>
      <c r="B64" s="73"/>
      <c r="C64" s="73"/>
      <c r="D64" s="73"/>
      <c r="E64" s="73"/>
      <c r="F64" s="58"/>
      <c r="G64" s="58"/>
      <c r="H64" s="58"/>
      <c r="I64" s="58"/>
      <c r="J64" s="58"/>
      <c r="K64" s="58"/>
      <c r="L64" s="58"/>
      <c r="M64" s="59"/>
    </row>
    <row r="65" spans="1:13" ht="21" hidden="1" customHeight="1">
      <c r="A65" s="94" t="s">
        <v>88</v>
      </c>
      <c r="B65" s="95"/>
      <c r="C65" s="95"/>
      <c r="D65" s="95"/>
      <c r="E65" s="96"/>
      <c r="F65" s="65">
        <v>185.2</v>
      </c>
      <c r="G65" s="65">
        <v>336.6</v>
      </c>
      <c r="H65" s="65">
        <v>328.9</v>
      </c>
      <c r="I65" s="65">
        <v>287.89999999999998</v>
      </c>
      <c r="J65" s="65">
        <v>334.2</v>
      </c>
      <c r="K65" s="65">
        <v>328.9</v>
      </c>
      <c r="L65" s="65">
        <v>328.9</v>
      </c>
      <c r="M65" s="66">
        <f>SUM(F65:L65)</f>
        <v>2130.6</v>
      </c>
    </row>
    <row r="66" spans="1:13" ht="21" customHeight="1">
      <c r="A66" s="81" t="s">
        <v>89</v>
      </c>
      <c r="B66" s="73"/>
      <c r="C66" s="73"/>
      <c r="D66" s="73"/>
      <c r="E66" s="74"/>
      <c r="F66" s="58">
        <f t="shared" ref="F66:M66" si="22">F62+F65</f>
        <v>2714.7999999999993</v>
      </c>
      <c r="G66" s="58">
        <f t="shared" si="22"/>
        <v>4886.4000000000005</v>
      </c>
      <c r="H66" s="58">
        <f>H62+H65</f>
        <v>4758.7999999999993</v>
      </c>
      <c r="I66" s="58">
        <f>I62+I65</f>
        <v>4717.7999999999993</v>
      </c>
      <c r="J66" s="58">
        <f t="shared" si="22"/>
        <v>4764.0999999999995</v>
      </c>
      <c r="K66" s="58">
        <f t="shared" si="22"/>
        <v>4758.7999999999993</v>
      </c>
      <c r="L66" s="58">
        <f t="shared" si="22"/>
        <v>4758.7999999999993</v>
      </c>
      <c r="M66" s="59">
        <f t="shared" si="22"/>
        <v>31359.5</v>
      </c>
    </row>
    <row r="67" spans="1:13" ht="18.75" customHeight="1">
      <c r="A67" s="81" t="s">
        <v>90</v>
      </c>
      <c r="B67" s="73"/>
      <c r="C67" s="73"/>
      <c r="D67" s="73"/>
      <c r="E67" s="74"/>
      <c r="F67" s="57"/>
      <c r="G67" s="57"/>
      <c r="H67" s="57"/>
      <c r="I67" s="57"/>
      <c r="J67" s="57"/>
      <c r="K67" s="57"/>
      <c r="L67" s="57"/>
      <c r="M67" s="59"/>
    </row>
    <row r="68" spans="1:13" ht="38.25" customHeight="1">
      <c r="A68" s="115" t="s">
        <v>32</v>
      </c>
      <c r="B68" s="116"/>
      <c r="C68" s="70"/>
      <c r="D68" s="70"/>
      <c r="E68" s="70"/>
      <c r="F68" s="52">
        <f>F69+F70</f>
        <v>1055893.2</v>
      </c>
      <c r="G68" s="52">
        <f t="shared" ref="G68:L68" si="23">G69</f>
        <v>1217892</v>
      </c>
      <c r="H68" s="52">
        <f t="shared" si="23"/>
        <v>1217892</v>
      </c>
      <c r="I68" s="52">
        <f t="shared" si="23"/>
        <v>1089210</v>
      </c>
      <c r="J68" s="52">
        <f t="shared" si="23"/>
        <v>1125015.6000000001</v>
      </c>
      <c r="K68" s="52">
        <f t="shared" si="23"/>
        <v>1125015.6000000001</v>
      </c>
      <c r="L68" s="52">
        <f t="shared" si="23"/>
        <v>1125015.6000000001</v>
      </c>
      <c r="M68" s="72">
        <f>SUM(F68:L68)</f>
        <v>7955934</v>
      </c>
    </row>
    <row r="69" spans="1:13" ht="19.5" customHeight="1">
      <c r="A69" s="203" t="s">
        <v>82</v>
      </c>
      <c r="B69" s="82">
        <v>828</v>
      </c>
      <c r="C69" s="83" t="s">
        <v>92</v>
      </c>
      <c r="D69" s="82" t="s">
        <v>103</v>
      </c>
      <c r="E69" s="82">
        <v>200</v>
      </c>
      <c r="F69" s="58">
        <f>1067892-29045</f>
        <v>1038847</v>
      </c>
      <c r="G69" s="58">
        <v>1217892</v>
      </c>
      <c r="H69" s="58">
        <v>1217892</v>
      </c>
      <c r="I69" s="58">
        <v>1089210</v>
      </c>
      <c r="J69" s="58">
        <v>1125015.6000000001</v>
      </c>
      <c r="K69" s="58">
        <v>1125015.6000000001</v>
      </c>
      <c r="L69" s="58">
        <v>1125015.6000000001</v>
      </c>
      <c r="M69" s="59">
        <f>SUM(F69:L69)</f>
        <v>7938887.7999999989</v>
      </c>
    </row>
    <row r="70" spans="1:13" ht="21.75" customHeight="1">
      <c r="A70" s="203"/>
      <c r="B70" s="82">
        <v>828</v>
      </c>
      <c r="C70" s="83" t="s">
        <v>92</v>
      </c>
      <c r="D70" s="82" t="s">
        <v>104</v>
      </c>
      <c r="E70" s="82">
        <v>800</v>
      </c>
      <c r="F70" s="58">
        <v>17046.2</v>
      </c>
      <c r="G70" s="58"/>
      <c r="H70" s="58"/>
      <c r="I70" s="58"/>
      <c r="J70" s="58"/>
      <c r="K70" s="58"/>
      <c r="L70" s="58"/>
      <c r="M70" s="59">
        <f>SUM(F70:L70)</f>
        <v>17046.2</v>
      </c>
    </row>
    <row r="71" spans="1:13" ht="18.75" customHeight="1">
      <c r="A71" s="84" t="s">
        <v>83</v>
      </c>
      <c r="B71" s="73"/>
      <c r="C71" s="73"/>
      <c r="D71" s="73"/>
      <c r="E71" s="73"/>
      <c r="F71" s="58"/>
      <c r="G71" s="58"/>
      <c r="H71" s="58"/>
      <c r="I71" s="58"/>
      <c r="J71" s="58"/>
      <c r="K71" s="58"/>
      <c r="L71" s="58"/>
      <c r="M71" s="59"/>
    </row>
    <row r="72" spans="1:13" ht="33.75" customHeight="1">
      <c r="A72" s="85" t="s">
        <v>84</v>
      </c>
      <c r="B72" s="73"/>
      <c r="C72" s="73"/>
      <c r="D72" s="73"/>
      <c r="E72" s="73"/>
      <c r="F72" s="58"/>
      <c r="G72" s="58"/>
      <c r="H72" s="58"/>
      <c r="I72" s="58"/>
      <c r="J72" s="58"/>
      <c r="K72" s="58"/>
      <c r="L72" s="58"/>
      <c r="M72" s="59"/>
    </row>
    <row r="73" spans="1:13" ht="18" customHeight="1">
      <c r="A73" s="81" t="s">
        <v>85</v>
      </c>
      <c r="B73" s="82"/>
      <c r="C73" s="83"/>
      <c r="D73" s="82"/>
      <c r="E73" s="82"/>
      <c r="F73" s="58"/>
      <c r="G73" s="58"/>
      <c r="H73" s="58"/>
      <c r="I73" s="58"/>
      <c r="J73" s="58"/>
      <c r="K73" s="58"/>
      <c r="L73" s="58"/>
      <c r="M73" s="59"/>
    </row>
    <row r="74" spans="1:13" ht="53.25" customHeight="1">
      <c r="A74" s="81" t="s">
        <v>86</v>
      </c>
      <c r="B74" s="73"/>
      <c r="C74" s="73"/>
      <c r="D74" s="73"/>
      <c r="E74" s="73"/>
      <c r="F74" s="58"/>
      <c r="G74" s="58"/>
      <c r="H74" s="58"/>
      <c r="I74" s="58"/>
      <c r="J74" s="58"/>
      <c r="K74" s="58"/>
      <c r="L74" s="58"/>
      <c r="M74" s="59"/>
    </row>
    <row r="75" spans="1:13" ht="47.25" customHeight="1">
      <c r="A75" s="81" t="s">
        <v>87</v>
      </c>
      <c r="B75" s="73"/>
      <c r="C75" s="73"/>
      <c r="D75" s="73"/>
      <c r="E75" s="73"/>
      <c r="F75" s="58"/>
      <c r="G75" s="58"/>
      <c r="H75" s="58"/>
      <c r="I75" s="58"/>
      <c r="J75" s="58"/>
      <c r="K75" s="58"/>
      <c r="L75" s="58"/>
      <c r="M75" s="59"/>
    </row>
    <row r="76" spans="1:13" ht="16.5" customHeight="1">
      <c r="A76" s="81" t="s">
        <v>89</v>
      </c>
      <c r="B76" s="73"/>
      <c r="C76" s="73"/>
      <c r="D76" s="73"/>
      <c r="E76" s="73"/>
      <c r="F76" s="58"/>
      <c r="G76" s="58"/>
      <c r="H76" s="58"/>
      <c r="I76" s="58"/>
      <c r="J76" s="58"/>
      <c r="K76" s="58"/>
      <c r="L76" s="58"/>
      <c r="M76" s="59"/>
    </row>
    <row r="77" spans="1:13" ht="16.5" customHeight="1" thickBot="1">
      <c r="A77" s="87" t="s">
        <v>90</v>
      </c>
      <c r="B77" s="75"/>
      <c r="C77" s="75"/>
      <c r="D77" s="75"/>
      <c r="E77" s="76"/>
      <c r="F77" s="67"/>
      <c r="G77" s="67"/>
      <c r="H77" s="67"/>
      <c r="I77" s="67"/>
      <c r="J77" s="67"/>
      <c r="K77" s="67"/>
      <c r="L77" s="67"/>
      <c r="M77" s="78"/>
    </row>
    <row r="78" spans="1:13" ht="33.75" customHeight="1">
      <c r="A78" s="104" t="s">
        <v>36</v>
      </c>
      <c r="B78" s="80"/>
      <c r="C78" s="80"/>
      <c r="D78" s="80"/>
      <c r="E78" s="88"/>
      <c r="F78" s="53">
        <f>F79+F87+F88+F89</f>
        <v>389403.8</v>
      </c>
      <c r="G78" s="53">
        <f>SUM(G80:G82)</f>
        <v>0</v>
      </c>
      <c r="H78" s="53">
        <f>H80+H82</f>
        <v>457717.1</v>
      </c>
      <c r="I78" s="53">
        <f t="shared" ref="I78:K78" si="24">I80+I82</f>
        <v>438130.3</v>
      </c>
      <c r="J78" s="53">
        <f t="shared" si="24"/>
        <v>450333.3</v>
      </c>
      <c r="K78" s="53">
        <f t="shared" si="24"/>
        <v>515479.8</v>
      </c>
      <c r="L78" s="53"/>
      <c r="M78" s="54">
        <f>SUM(F78:L78)</f>
        <v>2251064.2999999998</v>
      </c>
    </row>
    <row r="79" spans="1:13" ht="15" customHeight="1">
      <c r="A79" s="204" t="s">
        <v>82</v>
      </c>
      <c r="B79" s="82">
        <v>828</v>
      </c>
      <c r="C79" s="83" t="s">
        <v>92</v>
      </c>
      <c r="D79" s="82" t="s">
        <v>105</v>
      </c>
      <c r="E79" s="82">
        <v>500</v>
      </c>
      <c r="F79" s="86">
        <f>389780-376.2</f>
        <v>389403.8</v>
      </c>
      <c r="G79" s="106"/>
      <c r="H79" s="106"/>
      <c r="I79" s="106"/>
      <c r="J79" s="106"/>
      <c r="K79" s="106"/>
      <c r="L79" s="106"/>
      <c r="M79" s="59">
        <f>SUM(F79:L79)</f>
        <v>389403.8</v>
      </c>
    </row>
    <row r="80" spans="1:13" ht="15" customHeight="1">
      <c r="A80" s="204"/>
      <c r="B80" s="82">
        <v>828</v>
      </c>
      <c r="C80" s="83" t="s">
        <v>92</v>
      </c>
      <c r="D80" s="82" t="s">
        <v>116</v>
      </c>
      <c r="E80" s="82">
        <v>200</v>
      </c>
      <c r="F80" s="86"/>
      <c r="G80" s="86"/>
      <c r="H80" s="149">
        <v>457717.1</v>
      </c>
      <c r="I80" s="149">
        <v>438130.3</v>
      </c>
      <c r="J80" s="149">
        <v>450333.3</v>
      </c>
      <c r="K80" s="149">
        <v>515479.8</v>
      </c>
      <c r="L80" s="106"/>
      <c r="M80" s="59">
        <f>SUM(F80:L80)</f>
        <v>1861660.5</v>
      </c>
    </row>
    <row r="81" spans="1:13" ht="16.5" hidden="1" customHeight="1">
      <c r="A81" s="204"/>
      <c r="B81" s="82">
        <v>828</v>
      </c>
      <c r="C81" s="83" t="s">
        <v>92</v>
      </c>
      <c r="D81" s="82" t="s">
        <v>116</v>
      </c>
      <c r="E81" s="82">
        <v>500</v>
      </c>
      <c r="F81" s="86"/>
      <c r="G81" s="86"/>
      <c r="H81" s="149"/>
      <c r="I81" s="149"/>
      <c r="J81" s="149"/>
      <c r="K81" s="149"/>
      <c r="L81" s="106"/>
      <c r="M81" s="59">
        <f>SUM(F81:L81)</f>
        <v>0</v>
      </c>
    </row>
    <row r="82" spans="1:13" ht="16.5" customHeight="1">
      <c r="A82" s="204"/>
      <c r="B82" s="82">
        <v>828</v>
      </c>
      <c r="C82" s="83" t="s">
        <v>92</v>
      </c>
      <c r="D82" s="82" t="s">
        <v>116</v>
      </c>
      <c r="E82" s="82">
        <v>800</v>
      </c>
      <c r="F82" s="86"/>
      <c r="G82" s="86"/>
      <c r="H82" s="149"/>
      <c r="I82" s="149"/>
      <c r="J82" s="149"/>
      <c r="K82" s="149"/>
      <c r="L82" s="106"/>
      <c r="M82" s="59"/>
    </row>
    <row r="83" spans="1:13" ht="18" customHeight="1">
      <c r="A83" s="117" t="s">
        <v>83</v>
      </c>
      <c r="B83" s="73"/>
      <c r="C83" s="73"/>
      <c r="D83" s="73"/>
      <c r="E83" s="74"/>
      <c r="F83" s="57"/>
      <c r="G83" s="57"/>
      <c r="H83" s="57"/>
      <c r="I83" s="57"/>
      <c r="J83" s="57"/>
      <c r="K83" s="57"/>
      <c r="L83" s="57"/>
      <c r="M83" s="59"/>
    </row>
    <row r="84" spans="1:13" ht="34.5" customHeight="1">
      <c r="A84" s="118" t="s">
        <v>84</v>
      </c>
      <c r="B84" s="73"/>
      <c r="C84" s="73"/>
      <c r="D84" s="73"/>
      <c r="E84" s="74"/>
      <c r="F84" s="57"/>
      <c r="G84" s="57"/>
      <c r="H84" s="57"/>
      <c r="I84" s="57"/>
      <c r="J84" s="57"/>
      <c r="K84" s="57"/>
      <c r="L84" s="57"/>
      <c r="M84" s="59"/>
    </row>
    <row r="85" spans="1:13" ht="17.25" customHeight="1">
      <c r="A85" s="119" t="s">
        <v>85</v>
      </c>
      <c r="B85" s="73"/>
      <c r="C85" s="73"/>
      <c r="D85" s="73"/>
      <c r="E85" s="74"/>
      <c r="F85" s="58">
        <f>F79</f>
        <v>389403.8</v>
      </c>
      <c r="G85" s="58"/>
      <c r="H85" s="52"/>
      <c r="I85" s="58"/>
      <c r="J85" s="58"/>
      <c r="K85" s="58"/>
      <c r="L85" s="58"/>
      <c r="M85" s="59">
        <f>M79</f>
        <v>389403.8</v>
      </c>
    </row>
    <row r="86" spans="1:13" ht="46.5" customHeight="1">
      <c r="A86" s="119" t="s">
        <v>86</v>
      </c>
      <c r="B86" s="73"/>
      <c r="C86" s="73"/>
      <c r="D86" s="73"/>
      <c r="E86" s="74"/>
      <c r="F86" s="57"/>
      <c r="G86" s="57"/>
      <c r="H86" s="57"/>
      <c r="I86" s="57"/>
      <c r="J86" s="57"/>
      <c r="K86" s="57"/>
      <c r="L86" s="57"/>
      <c r="M86" s="59"/>
    </row>
    <row r="87" spans="1:13" ht="45.75" customHeight="1">
      <c r="A87" s="119" t="s">
        <v>87</v>
      </c>
      <c r="B87" s="73"/>
      <c r="C87" s="73"/>
      <c r="D87" s="73"/>
      <c r="E87" s="73"/>
      <c r="F87" s="58"/>
      <c r="G87" s="58"/>
      <c r="H87" s="58"/>
      <c r="I87" s="58"/>
      <c r="J87" s="58"/>
      <c r="K87" s="58"/>
      <c r="L87" s="58"/>
      <c r="M87" s="59"/>
    </row>
    <row r="88" spans="1:13" ht="17.25" customHeight="1">
      <c r="A88" s="119" t="s">
        <v>89</v>
      </c>
      <c r="B88" s="73"/>
      <c r="C88" s="73"/>
      <c r="D88" s="73"/>
      <c r="E88" s="74"/>
      <c r="F88" s="57"/>
      <c r="G88" s="57"/>
      <c r="H88" s="57"/>
      <c r="I88" s="57"/>
      <c r="J88" s="57"/>
      <c r="K88" s="57"/>
      <c r="L88" s="57"/>
      <c r="M88" s="59"/>
    </row>
    <row r="89" spans="1:13" ht="18.75" customHeight="1" thickBot="1">
      <c r="A89" s="120" t="s">
        <v>90</v>
      </c>
      <c r="B89" s="101"/>
      <c r="C89" s="101"/>
      <c r="D89" s="101"/>
      <c r="E89" s="102"/>
      <c r="F89" s="121"/>
      <c r="G89" s="121"/>
      <c r="H89" s="121"/>
      <c r="I89" s="121"/>
      <c r="J89" s="121"/>
      <c r="K89" s="121"/>
      <c r="L89" s="121"/>
      <c r="M89" s="103"/>
    </row>
    <row r="90" spans="1:13" ht="48" customHeight="1">
      <c r="A90" s="115" t="s">
        <v>40</v>
      </c>
      <c r="B90" s="116"/>
      <c r="C90" s="70"/>
      <c r="D90" s="70"/>
      <c r="E90" s="70"/>
      <c r="F90" s="52">
        <f t="shared" ref="F90:M90" si="25">SUM(F96:F98)+F91</f>
        <v>229866</v>
      </c>
      <c r="G90" s="52">
        <f t="shared" si="25"/>
        <v>195832.1</v>
      </c>
      <c r="H90" s="52">
        <f t="shared" si="25"/>
        <v>119075.9</v>
      </c>
      <c r="I90" s="52">
        <f t="shared" si="25"/>
        <v>124420.7</v>
      </c>
      <c r="J90" s="52">
        <f t="shared" si="25"/>
        <v>124420.7</v>
      </c>
      <c r="K90" s="52">
        <f t="shared" si="25"/>
        <v>124420.7</v>
      </c>
      <c r="L90" s="52">
        <f t="shared" si="25"/>
        <v>124420.7</v>
      </c>
      <c r="M90" s="72">
        <f t="shared" si="25"/>
        <v>1042456.7999999998</v>
      </c>
    </row>
    <row r="91" spans="1:13" ht="18" customHeight="1">
      <c r="A91" s="111" t="s">
        <v>82</v>
      </c>
      <c r="B91" s="82">
        <v>828</v>
      </c>
      <c r="C91" s="83" t="s">
        <v>92</v>
      </c>
      <c r="D91" s="82" t="s">
        <v>106</v>
      </c>
      <c r="E91" s="82">
        <v>800</v>
      </c>
      <c r="F91" s="58">
        <v>229866</v>
      </c>
      <c r="G91" s="138">
        <v>195832.1</v>
      </c>
      <c r="H91" s="58">
        <v>119075.9</v>
      </c>
      <c r="I91" s="58">
        <v>124420.7</v>
      </c>
      <c r="J91" s="58">
        <v>124420.7</v>
      </c>
      <c r="K91" s="58">
        <v>124420.7</v>
      </c>
      <c r="L91" s="58">
        <v>124420.7</v>
      </c>
      <c r="M91" s="59">
        <f>SUM(F91:L91)</f>
        <v>1042456.7999999998</v>
      </c>
    </row>
    <row r="92" spans="1:13" ht="17.25" customHeight="1">
      <c r="A92" s="84" t="s">
        <v>83</v>
      </c>
      <c r="B92" s="73"/>
      <c r="C92" s="73"/>
      <c r="D92" s="73"/>
      <c r="E92" s="73"/>
      <c r="F92" s="58"/>
      <c r="G92" s="58"/>
      <c r="H92" s="58"/>
      <c r="I92" s="58"/>
      <c r="J92" s="58"/>
      <c r="K92" s="58"/>
      <c r="L92" s="58"/>
      <c r="M92" s="59"/>
    </row>
    <row r="93" spans="1:13" ht="32.25" customHeight="1">
      <c r="A93" s="85" t="s">
        <v>84</v>
      </c>
      <c r="B93" s="73"/>
      <c r="C93" s="73"/>
      <c r="D93" s="73"/>
      <c r="E93" s="73"/>
      <c r="F93" s="58"/>
      <c r="G93" s="58"/>
      <c r="H93" s="58"/>
      <c r="I93" s="58"/>
      <c r="J93" s="58"/>
      <c r="K93" s="58"/>
      <c r="L93" s="58"/>
      <c r="M93" s="59"/>
    </row>
    <row r="94" spans="1:13" ht="16.5" customHeight="1">
      <c r="A94" s="111" t="s">
        <v>85</v>
      </c>
      <c r="B94" s="122"/>
      <c r="C94" s="123"/>
      <c r="D94" s="122"/>
      <c r="E94" s="122"/>
      <c r="F94" s="52"/>
      <c r="G94" s="52"/>
      <c r="H94" s="52"/>
      <c r="I94" s="52"/>
      <c r="J94" s="52"/>
      <c r="K94" s="52"/>
      <c r="L94" s="52"/>
      <c r="M94" s="72"/>
    </row>
    <row r="95" spans="1:13" ht="50.25" customHeight="1">
      <c r="A95" s="81" t="s">
        <v>86</v>
      </c>
      <c r="B95" s="73"/>
      <c r="C95" s="73"/>
      <c r="D95" s="73"/>
      <c r="E95" s="73"/>
      <c r="F95" s="58"/>
      <c r="G95" s="58"/>
      <c r="H95" s="58"/>
      <c r="I95" s="58"/>
      <c r="J95" s="58"/>
      <c r="K95" s="58"/>
      <c r="L95" s="58"/>
      <c r="M95" s="59"/>
    </row>
    <row r="96" spans="1:13" ht="51.75" customHeight="1">
      <c r="A96" s="81" t="s">
        <v>87</v>
      </c>
      <c r="B96" s="73"/>
      <c r="C96" s="73"/>
      <c r="D96" s="73"/>
      <c r="E96" s="73"/>
      <c r="F96" s="58"/>
      <c r="G96" s="58"/>
      <c r="H96" s="58"/>
      <c r="I96" s="58"/>
      <c r="J96" s="58"/>
      <c r="K96" s="58"/>
      <c r="L96" s="58"/>
      <c r="M96" s="59"/>
    </row>
    <row r="97" spans="1:13" ht="18.75" customHeight="1">
      <c r="A97" s="81" t="s">
        <v>89</v>
      </c>
      <c r="B97" s="73"/>
      <c r="C97" s="73"/>
      <c r="D97" s="73"/>
      <c r="E97" s="73"/>
      <c r="F97" s="58"/>
      <c r="G97" s="58"/>
      <c r="H97" s="58"/>
      <c r="I97" s="58"/>
      <c r="J97" s="58"/>
      <c r="K97" s="58"/>
      <c r="L97" s="58"/>
      <c r="M97" s="59"/>
    </row>
    <row r="98" spans="1:13" ht="17.25" customHeight="1" thickBot="1">
      <c r="A98" s="107" t="s">
        <v>90</v>
      </c>
      <c r="B98" s="101"/>
      <c r="C98" s="101"/>
      <c r="D98" s="101"/>
      <c r="E98" s="101"/>
      <c r="F98" s="121"/>
      <c r="G98" s="121"/>
      <c r="H98" s="121"/>
      <c r="I98" s="121"/>
      <c r="J98" s="121"/>
      <c r="K98" s="121"/>
      <c r="L98" s="121"/>
      <c r="M98" s="103"/>
    </row>
    <row r="99" spans="1:13" ht="31.5" customHeight="1">
      <c r="A99" s="79" t="s">
        <v>107</v>
      </c>
      <c r="B99" s="109"/>
      <c r="C99" s="80"/>
      <c r="D99" s="80"/>
      <c r="E99" s="80"/>
      <c r="F99" s="53">
        <f t="shared" ref="F99:M99" si="26">F100+F105+F106+F107</f>
        <v>9251.7999999999993</v>
      </c>
      <c r="G99" s="53">
        <f t="shared" si="26"/>
        <v>9998.2999999999993</v>
      </c>
      <c r="H99" s="53">
        <f t="shared" si="26"/>
        <v>7798.3</v>
      </c>
      <c r="I99" s="53">
        <f t="shared" si="26"/>
        <v>7642.3</v>
      </c>
      <c r="J99" s="53">
        <f t="shared" si="26"/>
        <v>11692.2</v>
      </c>
      <c r="K99" s="53">
        <f t="shared" si="26"/>
        <v>11692.2</v>
      </c>
      <c r="L99" s="53">
        <f t="shared" si="26"/>
        <v>11692.2</v>
      </c>
      <c r="M99" s="54">
        <f t="shared" si="26"/>
        <v>69767.299999999988</v>
      </c>
    </row>
    <row r="100" spans="1:13" ht="20.25" customHeight="1">
      <c r="A100" s="111" t="s">
        <v>82</v>
      </c>
      <c r="B100" s="82">
        <v>810</v>
      </c>
      <c r="C100" s="83" t="s">
        <v>92</v>
      </c>
      <c r="D100" s="151" t="s">
        <v>108</v>
      </c>
      <c r="E100" s="82">
        <v>800</v>
      </c>
      <c r="F100" s="91">
        <f>3294+71.8+3500+2386</f>
        <v>9251.7999999999993</v>
      </c>
      <c r="G100" s="91">
        <f>7798.3+2200</f>
        <v>9998.2999999999993</v>
      </c>
      <c r="H100" s="91">
        <v>7798.3</v>
      </c>
      <c r="I100" s="91">
        <v>7642.3</v>
      </c>
      <c r="J100" s="91">
        <v>11692.2</v>
      </c>
      <c r="K100" s="91">
        <v>11692.2</v>
      </c>
      <c r="L100" s="91">
        <v>11692.2</v>
      </c>
      <c r="M100" s="59">
        <f>SUM(F100:L100)</f>
        <v>69767.299999999988</v>
      </c>
    </row>
    <row r="101" spans="1:13" ht="15" customHeight="1">
      <c r="A101" s="84" t="s">
        <v>83</v>
      </c>
      <c r="B101" s="73"/>
      <c r="C101" s="73"/>
      <c r="D101" s="73"/>
      <c r="E101" s="73"/>
      <c r="F101" s="58"/>
      <c r="G101" s="58"/>
      <c r="H101" s="58"/>
      <c r="I101" s="58"/>
      <c r="J101" s="58"/>
      <c r="K101" s="58"/>
      <c r="L101" s="58"/>
      <c r="M101" s="59"/>
    </row>
    <row r="102" spans="1:13" ht="33" customHeight="1">
      <c r="A102" s="85" t="s">
        <v>84</v>
      </c>
      <c r="B102" s="73"/>
      <c r="C102" s="73"/>
      <c r="D102" s="73"/>
      <c r="E102" s="73"/>
      <c r="F102" s="58"/>
      <c r="G102" s="58"/>
      <c r="H102" s="58"/>
      <c r="I102" s="58"/>
      <c r="J102" s="58"/>
      <c r="K102" s="58"/>
      <c r="L102" s="58"/>
      <c r="M102" s="59"/>
    </row>
    <row r="103" spans="1:13" ht="16.5" customHeight="1">
      <c r="A103" s="81" t="s">
        <v>85</v>
      </c>
      <c r="B103" s="82"/>
      <c r="C103" s="83"/>
      <c r="D103" s="82"/>
      <c r="E103" s="82"/>
      <c r="F103" s="91"/>
      <c r="G103" s="91"/>
      <c r="H103" s="91"/>
      <c r="I103" s="91"/>
      <c r="J103" s="91"/>
      <c r="K103" s="91"/>
      <c r="L103" s="91"/>
      <c r="M103" s="59"/>
    </row>
    <row r="104" spans="1:13" ht="48.75" customHeight="1">
      <c r="A104" s="81" t="s">
        <v>86</v>
      </c>
      <c r="B104" s="73"/>
      <c r="C104" s="73"/>
      <c r="D104" s="73"/>
      <c r="E104" s="73"/>
      <c r="F104" s="58"/>
      <c r="G104" s="58"/>
      <c r="H104" s="58"/>
      <c r="I104" s="58"/>
      <c r="J104" s="58"/>
      <c r="K104" s="58"/>
      <c r="L104" s="58"/>
      <c r="M104" s="59"/>
    </row>
    <row r="105" spans="1:13" ht="48.75" customHeight="1">
      <c r="A105" s="81" t="s">
        <v>87</v>
      </c>
      <c r="B105" s="73"/>
      <c r="C105" s="73"/>
      <c r="D105" s="73"/>
      <c r="E105" s="73"/>
      <c r="F105" s="58"/>
      <c r="G105" s="58"/>
      <c r="H105" s="58"/>
      <c r="I105" s="58"/>
      <c r="J105" s="58"/>
      <c r="K105" s="58"/>
      <c r="L105" s="58"/>
      <c r="M105" s="59"/>
    </row>
    <row r="106" spans="1:13" ht="17.25" customHeight="1">
      <c r="A106" s="81" t="s">
        <v>89</v>
      </c>
      <c r="B106" s="73"/>
      <c r="C106" s="73"/>
      <c r="D106" s="73"/>
      <c r="E106" s="73"/>
      <c r="F106" s="58"/>
      <c r="G106" s="58"/>
      <c r="H106" s="58"/>
      <c r="I106" s="58"/>
      <c r="J106" s="58"/>
      <c r="K106" s="58"/>
      <c r="L106" s="58"/>
      <c r="M106" s="59"/>
    </row>
    <row r="107" spans="1:13" ht="16.5" customHeight="1" thickBot="1">
      <c r="A107" s="107" t="s">
        <v>90</v>
      </c>
      <c r="B107" s="101"/>
      <c r="C107" s="101"/>
      <c r="D107" s="101"/>
      <c r="E107" s="101"/>
      <c r="F107" s="121"/>
      <c r="G107" s="121"/>
      <c r="H107" s="121"/>
      <c r="I107" s="121"/>
      <c r="J107" s="121"/>
      <c r="K107" s="121"/>
      <c r="L107" s="121"/>
      <c r="M107" s="103"/>
    </row>
    <row r="108" spans="1:13" ht="31.5" hidden="1" customHeight="1">
      <c r="A108" s="124" t="s">
        <v>45</v>
      </c>
      <c r="B108" s="125"/>
      <c r="C108" s="126"/>
      <c r="D108" s="126"/>
      <c r="E108" s="126"/>
      <c r="F108" s="127">
        <f t="shared" ref="F108:M108" si="27">F109+F114+F115+F116</f>
        <v>0</v>
      </c>
      <c r="G108" s="127">
        <f t="shared" si="27"/>
        <v>0</v>
      </c>
      <c r="H108" s="127">
        <f t="shared" si="27"/>
        <v>0</v>
      </c>
      <c r="I108" s="127">
        <f t="shared" si="27"/>
        <v>0</v>
      </c>
      <c r="J108" s="127">
        <f t="shared" si="27"/>
        <v>0</v>
      </c>
      <c r="K108" s="127">
        <f t="shared" si="27"/>
        <v>0</v>
      </c>
      <c r="L108" s="127">
        <f t="shared" si="27"/>
        <v>0</v>
      </c>
      <c r="M108" s="128">
        <f t="shared" si="27"/>
        <v>0</v>
      </c>
    </row>
    <row r="109" spans="1:13" ht="16.5" hidden="1" customHeight="1">
      <c r="A109" s="81" t="s">
        <v>82</v>
      </c>
      <c r="B109" s="129">
        <v>810</v>
      </c>
      <c r="C109" s="51" t="s">
        <v>92</v>
      </c>
      <c r="D109" s="51" t="s">
        <v>109</v>
      </c>
      <c r="E109" s="51">
        <v>800</v>
      </c>
      <c r="F109" s="58"/>
      <c r="G109" s="58"/>
      <c r="H109" s="58"/>
      <c r="I109" s="58"/>
      <c r="J109" s="58"/>
      <c r="K109" s="58"/>
      <c r="L109" s="58"/>
      <c r="M109" s="59">
        <f>SUM(F109:L109)</f>
        <v>0</v>
      </c>
    </row>
    <row r="110" spans="1:13" ht="23.25" hidden="1" customHeight="1">
      <c r="A110" s="84" t="s">
        <v>83</v>
      </c>
      <c r="B110" s="130"/>
      <c r="C110" s="73"/>
      <c r="D110" s="73"/>
      <c r="E110" s="73"/>
      <c r="F110" s="58"/>
      <c r="G110" s="58"/>
      <c r="H110" s="58"/>
      <c r="I110" s="58"/>
      <c r="J110" s="58"/>
      <c r="K110" s="58"/>
      <c r="L110" s="58"/>
      <c r="M110" s="59"/>
    </row>
    <row r="111" spans="1:13" ht="32.25" hidden="1" customHeight="1">
      <c r="A111" s="85" t="s">
        <v>84</v>
      </c>
      <c r="B111" s="130"/>
      <c r="C111" s="73"/>
      <c r="D111" s="73"/>
      <c r="E111" s="73"/>
      <c r="F111" s="58"/>
      <c r="G111" s="58"/>
      <c r="H111" s="58"/>
      <c r="I111" s="58"/>
      <c r="J111" s="58"/>
      <c r="K111" s="58"/>
      <c r="L111" s="58"/>
      <c r="M111" s="59"/>
    </row>
    <row r="112" spans="1:13" ht="15" hidden="1" customHeight="1">
      <c r="A112" s="81" t="s">
        <v>85</v>
      </c>
      <c r="B112" s="129"/>
      <c r="C112" s="51"/>
      <c r="D112" s="51"/>
      <c r="E112" s="51"/>
      <c r="F112" s="58"/>
      <c r="G112" s="131"/>
      <c r="H112" s="58"/>
      <c r="I112" s="58"/>
      <c r="J112" s="58"/>
      <c r="K112" s="58"/>
      <c r="L112" s="58"/>
      <c r="M112" s="59"/>
    </row>
    <row r="113" spans="1:13" ht="49.5" hidden="1" customHeight="1">
      <c r="A113" s="81" t="s">
        <v>86</v>
      </c>
      <c r="B113" s="130"/>
      <c r="C113" s="73"/>
      <c r="D113" s="73"/>
      <c r="E113" s="73"/>
      <c r="F113" s="58"/>
      <c r="G113" s="132"/>
      <c r="H113" s="58"/>
      <c r="I113" s="58"/>
      <c r="J113" s="58"/>
      <c r="K113" s="58"/>
      <c r="L113" s="58"/>
      <c r="M113" s="59"/>
    </row>
    <row r="114" spans="1:13" ht="30" hidden="1" customHeight="1">
      <c r="A114" s="81" t="s">
        <v>87</v>
      </c>
      <c r="B114" s="130"/>
      <c r="C114" s="73"/>
      <c r="D114" s="73"/>
      <c r="E114" s="73"/>
      <c r="F114" s="58"/>
      <c r="G114" s="58"/>
      <c r="H114" s="58"/>
      <c r="I114" s="58"/>
      <c r="J114" s="58"/>
      <c r="K114" s="58"/>
      <c r="L114" s="58"/>
      <c r="M114" s="59"/>
    </row>
    <row r="115" spans="1:13" ht="15" hidden="1" customHeight="1">
      <c r="A115" s="81" t="s">
        <v>89</v>
      </c>
      <c r="B115" s="130"/>
      <c r="C115" s="73"/>
      <c r="D115" s="73"/>
      <c r="E115" s="73"/>
      <c r="F115" s="58"/>
      <c r="G115" s="58"/>
      <c r="H115" s="58"/>
      <c r="I115" s="58"/>
      <c r="J115" s="58"/>
      <c r="K115" s="58"/>
      <c r="L115" s="58"/>
      <c r="M115" s="59"/>
    </row>
    <row r="116" spans="1:13" ht="15" hidden="1" customHeight="1">
      <c r="A116" s="107" t="s">
        <v>90</v>
      </c>
      <c r="B116" s="133"/>
      <c r="C116" s="101"/>
      <c r="D116" s="101"/>
      <c r="E116" s="101"/>
      <c r="F116" s="121"/>
      <c r="G116" s="121"/>
      <c r="H116" s="121"/>
      <c r="I116" s="121"/>
      <c r="J116" s="121"/>
      <c r="K116" s="121"/>
      <c r="L116" s="121"/>
      <c r="M116" s="103"/>
    </row>
    <row r="117" spans="1:13" ht="34.5" customHeight="1">
      <c r="A117" s="79" t="s">
        <v>110</v>
      </c>
      <c r="B117" s="109"/>
      <c r="C117" s="80"/>
      <c r="D117" s="80"/>
      <c r="E117" s="80"/>
      <c r="F117" s="53">
        <f t="shared" ref="F117:M117" si="28">F118+F123+F124+F125</f>
        <v>4960</v>
      </c>
      <c r="G117" s="53">
        <f t="shared" si="28"/>
        <v>6376</v>
      </c>
      <c r="H117" s="53">
        <f t="shared" si="28"/>
        <v>4500</v>
      </c>
      <c r="I117" s="53">
        <f t="shared" si="28"/>
        <v>4500</v>
      </c>
      <c r="J117" s="53">
        <f t="shared" si="28"/>
        <v>4500</v>
      </c>
      <c r="K117" s="53">
        <f t="shared" si="28"/>
        <v>4500</v>
      </c>
      <c r="L117" s="53">
        <f t="shared" si="28"/>
        <v>4500</v>
      </c>
      <c r="M117" s="54">
        <f t="shared" si="28"/>
        <v>33836</v>
      </c>
    </row>
    <row r="118" spans="1:13" ht="19.5" customHeight="1">
      <c r="A118" s="111" t="s">
        <v>82</v>
      </c>
      <c r="B118" s="82">
        <v>828</v>
      </c>
      <c r="C118" s="83" t="s">
        <v>92</v>
      </c>
      <c r="D118" s="82" t="s">
        <v>111</v>
      </c>
      <c r="E118" s="82">
        <v>800</v>
      </c>
      <c r="F118" s="91">
        <f>7100-2140</f>
        <v>4960</v>
      </c>
      <c r="G118" s="91">
        <v>6376</v>
      </c>
      <c r="H118" s="91">
        <v>4500</v>
      </c>
      <c r="I118" s="91">
        <v>4500</v>
      </c>
      <c r="J118" s="91">
        <v>4500</v>
      </c>
      <c r="K118" s="91">
        <v>4500</v>
      </c>
      <c r="L118" s="91">
        <v>4500</v>
      </c>
      <c r="M118" s="59">
        <f>SUM(F118:L118)</f>
        <v>33836</v>
      </c>
    </row>
    <row r="119" spans="1:13" ht="18.75" customHeight="1">
      <c r="A119" s="84" t="s">
        <v>83</v>
      </c>
      <c r="B119" s="73"/>
      <c r="C119" s="73"/>
      <c r="D119" s="73"/>
      <c r="E119" s="73"/>
      <c r="F119" s="58"/>
      <c r="G119" s="58"/>
      <c r="H119" s="58"/>
      <c r="I119" s="58"/>
      <c r="J119" s="58"/>
      <c r="K119" s="58"/>
      <c r="L119" s="58"/>
      <c r="M119" s="59"/>
    </row>
    <row r="120" spans="1:13" ht="33" customHeight="1">
      <c r="A120" s="85" t="s">
        <v>84</v>
      </c>
      <c r="B120" s="73"/>
      <c r="C120" s="73"/>
      <c r="D120" s="73"/>
      <c r="E120" s="73"/>
      <c r="F120" s="58"/>
      <c r="G120" s="58"/>
      <c r="H120" s="58"/>
      <c r="I120" s="58"/>
      <c r="J120" s="58"/>
      <c r="K120" s="58"/>
      <c r="L120" s="58"/>
      <c r="M120" s="59"/>
    </row>
    <row r="121" spans="1:13" ht="16.5" customHeight="1">
      <c r="A121" s="81" t="s">
        <v>85</v>
      </c>
      <c r="B121" s="82"/>
      <c r="C121" s="83"/>
      <c r="D121" s="82"/>
      <c r="E121" s="82"/>
      <c r="F121" s="91"/>
      <c r="G121" s="91"/>
      <c r="H121" s="91"/>
      <c r="I121" s="91"/>
      <c r="J121" s="91"/>
      <c r="K121" s="91"/>
      <c r="L121" s="91"/>
      <c r="M121" s="59"/>
    </row>
    <row r="122" spans="1:13" ht="46.5" customHeight="1">
      <c r="A122" s="81" t="s">
        <v>86</v>
      </c>
      <c r="B122" s="73"/>
      <c r="C122" s="73"/>
      <c r="D122" s="73"/>
      <c r="E122" s="73"/>
      <c r="F122" s="58"/>
      <c r="G122" s="58"/>
      <c r="H122" s="58"/>
      <c r="I122" s="58"/>
      <c r="J122" s="58"/>
      <c r="K122" s="58"/>
      <c r="L122" s="58"/>
      <c r="M122" s="59"/>
    </row>
    <row r="123" spans="1:13" ht="46.5" customHeight="1">
      <c r="A123" s="81" t="s">
        <v>87</v>
      </c>
      <c r="B123" s="73"/>
      <c r="C123" s="73"/>
      <c r="D123" s="73"/>
      <c r="E123" s="73"/>
      <c r="F123" s="58"/>
      <c r="G123" s="58"/>
      <c r="H123" s="58"/>
      <c r="I123" s="58"/>
      <c r="J123" s="58"/>
      <c r="K123" s="58"/>
      <c r="L123" s="58"/>
      <c r="M123" s="59"/>
    </row>
    <row r="124" spans="1:13" ht="17.25" customHeight="1">
      <c r="A124" s="81" t="s">
        <v>89</v>
      </c>
      <c r="B124" s="73"/>
      <c r="C124" s="73"/>
      <c r="D124" s="73"/>
      <c r="E124" s="73"/>
      <c r="F124" s="58"/>
      <c r="G124" s="58"/>
      <c r="H124" s="58"/>
      <c r="I124" s="58"/>
      <c r="J124" s="58"/>
      <c r="K124" s="58"/>
      <c r="L124" s="58"/>
      <c r="M124" s="59"/>
    </row>
    <row r="125" spans="1:13" ht="16.5" customHeight="1" thickBot="1">
      <c r="A125" s="107" t="s">
        <v>90</v>
      </c>
      <c r="B125" s="101"/>
      <c r="C125" s="101"/>
      <c r="D125" s="101"/>
      <c r="E125" s="101"/>
      <c r="F125" s="121"/>
      <c r="G125" s="121"/>
      <c r="H125" s="121"/>
      <c r="I125" s="121"/>
      <c r="J125" s="121"/>
      <c r="K125" s="121"/>
      <c r="L125" s="121"/>
      <c r="M125" s="103"/>
    </row>
    <row r="126" spans="1:13" ht="36" customHeight="1">
      <c r="A126" s="79" t="s">
        <v>51</v>
      </c>
      <c r="B126" s="109"/>
      <c r="C126" s="80"/>
      <c r="D126" s="80"/>
      <c r="E126" s="80"/>
      <c r="F126" s="53"/>
      <c r="G126" s="53"/>
      <c r="H126" s="53"/>
      <c r="I126" s="53"/>
      <c r="J126" s="53"/>
      <c r="K126" s="53">
        <f>K127+K132+K133+K134</f>
        <v>34000</v>
      </c>
      <c r="L126" s="53">
        <f>L127+L132+L133+L134</f>
        <v>34000</v>
      </c>
      <c r="M126" s="54">
        <f>M127+M132+M133+M134</f>
        <v>68000</v>
      </c>
    </row>
    <row r="127" spans="1:13" ht="19.5" customHeight="1">
      <c r="A127" s="111" t="s">
        <v>82</v>
      </c>
      <c r="B127" s="82">
        <v>828</v>
      </c>
      <c r="C127" s="83" t="s">
        <v>92</v>
      </c>
      <c r="D127" s="82" t="s">
        <v>112</v>
      </c>
      <c r="E127" s="82">
        <v>800</v>
      </c>
      <c r="F127" s="86"/>
      <c r="G127" s="86"/>
      <c r="H127" s="86"/>
      <c r="I127" s="86"/>
      <c r="J127" s="86"/>
      <c r="K127" s="86">
        <v>34000</v>
      </c>
      <c r="L127" s="112">
        <v>34000</v>
      </c>
      <c r="M127" s="59">
        <f>SUM(F127:L127)</f>
        <v>68000</v>
      </c>
    </row>
    <row r="128" spans="1:13" ht="15.75" customHeight="1">
      <c r="A128" s="84" t="s">
        <v>83</v>
      </c>
      <c r="B128" s="73"/>
      <c r="C128" s="73"/>
      <c r="D128" s="73"/>
      <c r="E128" s="73"/>
      <c r="F128" s="58"/>
      <c r="G128" s="58"/>
      <c r="H128" s="58"/>
      <c r="I128" s="58"/>
      <c r="J128" s="58"/>
      <c r="K128" s="58"/>
      <c r="L128" s="58"/>
      <c r="M128" s="59"/>
    </row>
    <row r="129" spans="1:13" ht="32.25" customHeight="1">
      <c r="A129" s="85" t="s">
        <v>84</v>
      </c>
      <c r="B129" s="73"/>
      <c r="C129" s="73"/>
      <c r="D129" s="73"/>
      <c r="E129" s="73"/>
      <c r="F129" s="58"/>
      <c r="G129" s="58"/>
      <c r="H129" s="58"/>
      <c r="I129" s="58"/>
      <c r="J129" s="58"/>
      <c r="K129" s="58"/>
      <c r="L129" s="58"/>
      <c r="M129" s="59"/>
    </row>
    <row r="130" spans="1:13" ht="16.5" customHeight="1">
      <c r="A130" s="81" t="s">
        <v>85</v>
      </c>
      <c r="B130" s="82"/>
      <c r="C130" s="83"/>
      <c r="D130" s="82"/>
      <c r="E130" s="82"/>
      <c r="F130" s="58"/>
      <c r="G130" s="58"/>
      <c r="H130" s="58"/>
      <c r="I130" s="58"/>
      <c r="J130" s="58"/>
      <c r="K130" s="58"/>
      <c r="L130" s="58"/>
      <c r="M130" s="59"/>
    </row>
    <row r="131" spans="1:13" ht="47.25" customHeight="1">
      <c r="A131" s="81" t="s">
        <v>86</v>
      </c>
      <c r="B131" s="73"/>
      <c r="C131" s="73"/>
      <c r="D131" s="73"/>
      <c r="E131" s="73"/>
      <c r="F131" s="58"/>
      <c r="G131" s="58"/>
      <c r="H131" s="58"/>
      <c r="I131" s="58"/>
      <c r="J131" s="58"/>
      <c r="K131" s="58"/>
      <c r="L131" s="58"/>
      <c r="M131" s="59"/>
    </row>
    <row r="132" spans="1:13" ht="47.25" customHeight="1">
      <c r="A132" s="81" t="s">
        <v>87</v>
      </c>
      <c r="B132" s="73"/>
      <c r="C132" s="73"/>
      <c r="D132" s="73"/>
      <c r="E132" s="73"/>
      <c r="F132" s="58"/>
      <c r="G132" s="58"/>
      <c r="H132" s="58"/>
      <c r="I132" s="58"/>
      <c r="J132" s="58"/>
      <c r="K132" s="58"/>
      <c r="L132" s="58"/>
      <c r="M132" s="59"/>
    </row>
    <row r="133" spans="1:13" ht="16.5" customHeight="1">
      <c r="A133" s="81" t="s">
        <v>89</v>
      </c>
      <c r="B133" s="73"/>
      <c r="C133" s="73"/>
      <c r="D133" s="73"/>
      <c r="E133" s="73"/>
      <c r="F133" s="58"/>
      <c r="G133" s="58"/>
      <c r="H133" s="58"/>
      <c r="I133" s="58"/>
      <c r="J133" s="58"/>
      <c r="K133" s="58"/>
      <c r="L133" s="58"/>
      <c r="M133" s="59"/>
    </row>
    <row r="134" spans="1:13" ht="21" customHeight="1" thickBot="1">
      <c r="A134" s="107" t="s">
        <v>90</v>
      </c>
      <c r="B134" s="101"/>
      <c r="C134" s="101"/>
      <c r="D134" s="101"/>
      <c r="E134" s="101"/>
      <c r="F134" s="121"/>
      <c r="G134" s="121"/>
      <c r="H134" s="121"/>
      <c r="I134" s="121"/>
      <c r="J134" s="121"/>
      <c r="K134" s="121"/>
      <c r="L134" s="121"/>
      <c r="M134" s="103"/>
    </row>
    <row r="135" spans="1:13" ht="33.75" customHeight="1">
      <c r="A135" s="134"/>
      <c r="B135" s="135"/>
      <c r="C135" s="135"/>
      <c r="D135" s="135"/>
      <c r="E135" s="135"/>
      <c r="F135" s="136"/>
      <c r="G135" s="136"/>
      <c r="H135" s="137"/>
      <c r="I135" s="137"/>
      <c r="J135" s="137"/>
      <c r="K135" s="137"/>
      <c r="L135" s="137"/>
      <c r="M135" s="137"/>
    </row>
  </sheetData>
  <mergeCells count="8">
    <mergeCell ref="A69:A70"/>
    <mergeCell ref="A79:A82"/>
    <mergeCell ref="A2:M2"/>
    <mergeCell ref="A4:A5"/>
    <mergeCell ref="B4:E4"/>
    <mergeCell ref="F4:M4"/>
    <mergeCell ref="B5:E5"/>
    <mergeCell ref="A17:A20"/>
  </mergeCells>
  <printOptions horizontalCentered="1"/>
  <pageMargins left="0.39370078740157483" right="0.39370078740157483" top="1.1811023622047245" bottom="0.39370078740157483" header="0.19685039370078741" footer="0.51181102362204722"/>
  <pageSetup paperSize="9" scale="62" firstPageNumber="78" fitToHeight="6" orientation="landscape" useFirstPageNumber="1" horizontalDpi="300" verticalDpi="300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V242"/>
  <sheetViews>
    <sheetView tabSelected="1" view="pageBreakPreview" topLeftCell="A215" zoomScale="60" zoomScaleNormal="80" workbookViewId="0">
      <selection activeCell="V222" sqref="V222"/>
    </sheetView>
  </sheetViews>
  <sheetFormatPr defaultColWidth="9.140625" defaultRowHeight="15"/>
  <cols>
    <col min="1" max="1" width="12.5703125" style="170" customWidth="1"/>
    <col min="2" max="2" width="55.42578125" style="170" customWidth="1"/>
    <col min="3" max="3" width="19.7109375" style="170" customWidth="1"/>
    <col min="4" max="4" width="30.85546875" style="170" customWidth="1"/>
    <col min="5" max="5" width="25.28515625" style="170" customWidth="1"/>
    <col min="6" max="16384" width="9.140625" style="157"/>
  </cols>
  <sheetData>
    <row r="1" spans="1:15" s="156" customFormat="1" ht="87.75" customHeight="1">
      <c r="A1" s="154"/>
      <c r="B1" s="155"/>
      <c r="C1" s="155"/>
      <c r="D1" s="212" t="s">
        <v>118</v>
      </c>
      <c r="E1" s="212"/>
    </row>
    <row r="2" spans="1:15" ht="18.75">
      <c r="A2" s="211"/>
      <c r="B2" s="211"/>
      <c r="C2" s="211"/>
      <c r="D2" s="211"/>
      <c r="E2" s="211"/>
    </row>
    <row r="3" spans="1:15" ht="48.75" customHeight="1">
      <c r="A3" s="212" t="s">
        <v>407</v>
      </c>
      <c r="B3" s="212"/>
      <c r="C3" s="212"/>
      <c r="D3" s="212"/>
      <c r="E3" s="212"/>
    </row>
    <row r="4" spans="1:15" ht="27" customHeight="1">
      <c r="A4" s="158"/>
      <c r="B4" s="158"/>
      <c r="C4" s="158"/>
      <c r="D4" s="158"/>
      <c r="E4" s="158"/>
    </row>
    <row r="5" spans="1:15" ht="54.75" customHeight="1">
      <c r="A5" s="159" t="s">
        <v>119</v>
      </c>
      <c r="B5" s="159" t="s">
        <v>120</v>
      </c>
      <c r="C5" s="159" t="s">
        <v>121</v>
      </c>
      <c r="D5" s="159" t="s">
        <v>122</v>
      </c>
      <c r="E5" s="159" t="s">
        <v>123</v>
      </c>
    </row>
    <row r="6" spans="1:15" ht="26.25" customHeight="1">
      <c r="A6" s="172">
        <v>1</v>
      </c>
      <c r="B6" s="172">
        <v>2</v>
      </c>
      <c r="C6" s="172">
        <v>3</v>
      </c>
      <c r="D6" s="172">
        <v>4</v>
      </c>
      <c r="E6" s="172">
        <v>5</v>
      </c>
    </row>
    <row r="7" spans="1:15" ht="31.5" customHeight="1">
      <c r="A7" s="160" t="s">
        <v>124</v>
      </c>
      <c r="B7" s="213" t="s">
        <v>125</v>
      </c>
      <c r="C7" s="213"/>
      <c r="D7" s="213"/>
      <c r="E7" s="213"/>
    </row>
    <row r="8" spans="1:15" ht="56.25" customHeight="1">
      <c r="A8" s="161" t="s">
        <v>126</v>
      </c>
      <c r="B8" s="162" t="s">
        <v>127</v>
      </c>
      <c r="C8" s="172"/>
      <c r="D8" s="172"/>
      <c r="E8" s="172"/>
    </row>
    <row r="9" spans="1:15" s="164" customFormat="1" ht="54.75" customHeight="1">
      <c r="A9" s="161" t="s">
        <v>128</v>
      </c>
      <c r="B9" s="163" t="s">
        <v>408</v>
      </c>
      <c r="C9" s="160" t="s">
        <v>129</v>
      </c>
      <c r="D9" s="160"/>
      <c r="E9" s="160"/>
    </row>
    <row r="10" spans="1:15" s="164" customFormat="1" ht="69.75" customHeight="1">
      <c r="A10" s="160" t="s">
        <v>130</v>
      </c>
      <c r="B10" s="163" t="s">
        <v>138</v>
      </c>
      <c r="C10" s="165">
        <v>46037</v>
      </c>
      <c r="D10" s="160" t="s">
        <v>132</v>
      </c>
      <c r="E10" s="166" t="s">
        <v>139</v>
      </c>
    </row>
    <row r="11" spans="1:15" s="164" customFormat="1" ht="69.75" customHeight="1">
      <c r="A11" s="160" t="s">
        <v>134</v>
      </c>
      <c r="B11" s="162" t="s">
        <v>131</v>
      </c>
      <c r="C11" s="165">
        <v>46037</v>
      </c>
      <c r="D11" s="160" t="s">
        <v>132</v>
      </c>
      <c r="E11" s="166" t="s">
        <v>133</v>
      </c>
      <c r="M11" s="164" t="s">
        <v>21</v>
      </c>
    </row>
    <row r="12" spans="1:15" s="164" customFormat="1" ht="71.25" customHeight="1">
      <c r="A12" s="160" t="s">
        <v>137</v>
      </c>
      <c r="B12" s="162" t="s">
        <v>135</v>
      </c>
      <c r="C12" s="165">
        <v>46101</v>
      </c>
      <c r="D12" s="160" t="s">
        <v>132</v>
      </c>
      <c r="E12" s="166" t="s">
        <v>413</v>
      </c>
      <c r="L12" s="164" t="s">
        <v>21</v>
      </c>
      <c r="O12" s="157" t="s">
        <v>20</v>
      </c>
    </row>
    <row r="13" spans="1:15" ht="68.25" customHeight="1">
      <c r="A13" s="160" t="s">
        <v>140</v>
      </c>
      <c r="B13" s="162" t="s">
        <v>138</v>
      </c>
      <c r="C13" s="165">
        <v>46127</v>
      </c>
      <c r="D13" s="160" t="s">
        <v>132</v>
      </c>
      <c r="E13" s="166" t="s">
        <v>139</v>
      </c>
    </row>
    <row r="14" spans="1:15" ht="68.25" customHeight="1">
      <c r="A14" s="160" t="s">
        <v>141</v>
      </c>
      <c r="B14" s="162" t="s">
        <v>135</v>
      </c>
      <c r="C14" s="165">
        <v>46193</v>
      </c>
      <c r="D14" s="160" t="s">
        <v>132</v>
      </c>
      <c r="E14" s="166" t="s">
        <v>413</v>
      </c>
    </row>
    <row r="15" spans="1:15" ht="68.25" customHeight="1">
      <c r="A15" s="160" t="s">
        <v>142</v>
      </c>
      <c r="B15" s="162" t="s">
        <v>138</v>
      </c>
      <c r="C15" s="165">
        <v>46218</v>
      </c>
      <c r="D15" s="160" t="s">
        <v>132</v>
      </c>
      <c r="E15" s="166" t="s">
        <v>139</v>
      </c>
    </row>
    <row r="16" spans="1:15" ht="68.25" customHeight="1">
      <c r="A16" s="160" t="s">
        <v>143</v>
      </c>
      <c r="B16" s="162" t="s">
        <v>135</v>
      </c>
      <c r="C16" s="165">
        <v>46285</v>
      </c>
      <c r="D16" s="160" t="s">
        <v>132</v>
      </c>
      <c r="E16" s="166" t="s">
        <v>413</v>
      </c>
      <c r="L16" s="164" t="s">
        <v>21</v>
      </c>
      <c r="O16" s="157" t="s">
        <v>20</v>
      </c>
    </row>
    <row r="17" spans="1:5" ht="68.25" customHeight="1">
      <c r="A17" s="160" t="s">
        <v>144</v>
      </c>
      <c r="B17" s="162" t="s">
        <v>138</v>
      </c>
      <c r="C17" s="165">
        <v>46310</v>
      </c>
      <c r="D17" s="160" t="s">
        <v>132</v>
      </c>
      <c r="E17" s="166" t="s">
        <v>139</v>
      </c>
    </row>
    <row r="18" spans="1:5" ht="68.25" customHeight="1">
      <c r="A18" s="160" t="s">
        <v>409</v>
      </c>
      <c r="B18" s="162" t="s">
        <v>135</v>
      </c>
      <c r="C18" s="165">
        <v>46376</v>
      </c>
      <c r="D18" s="160" t="s">
        <v>132</v>
      </c>
      <c r="E18" s="166" t="s">
        <v>413</v>
      </c>
    </row>
    <row r="19" spans="1:5" ht="68.25" customHeight="1">
      <c r="A19" s="161" t="s">
        <v>145</v>
      </c>
      <c r="B19" s="163" t="s">
        <v>410</v>
      </c>
      <c r="C19" s="160" t="s">
        <v>129</v>
      </c>
      <c r="D19" s="160"/>
      <c r="E19" s="166"/>
    </row>
    <row r="20" spans="1:5" ht="68.25" customHeight="1">
      <c r="A20" s="160" t="s">
        <v>146</v>
      </c>
      <c r="B20" s="162" t="s">
        <v>138</v>
      </c>
      <c r="C20" s="165">
        <v>46402</v>
      </c>
      <c r="D20" s="160" t="s">
        <v>132</v>
      </c>
      <c r="E20" s="166" t="s">
        <v>139</v>
      </c>
    </row>
    <row r="21" spans="1:5" s="164" customFormat="1" ht="69.75" customHeight="1">
      <c r="A21" s="160" t="s">
        <v>147</v>
      </c>
      <c r="B21" s="162" t="s">
        <v>131</v>
      </c>
      <c r="C21" s="165">
        <v>46402</v>
      </c>
      <c r="D21" s="160" t="s">
        <v>132</v>
      </c>
      <c r="E21" s="166" t="s">
        <v>133</v>
      </c>
    </row>
    <row r="22" spans="1:5" s="164" customFormat="1" ht="71.25" customHeight="1">
      <c r="A22" s="160" t="s">
        <v>148</v>
      </c>
      <c r="B22" s="162" t="s">
        <v>135</v>
      </c>
      <c r="C22" s="165">
        <v>46466</v>
      </c>
      <c r="D22" s="160" t="s">
        <v>132</v>
      </c>
      <c r="E22" s="166" t="s">
        <v>413</v>
      </c>
    </row>
    <row r="23" spans="1:5" ht="68.25" customHeight="1">
      <c r="A23" s="160" t="s">
        <v>149</v>
      </c>
      <c r="B23" s="162" t="s">
        <v>138</v>
      </c>
      <c r="C23" s="165">
        <v>46492</v>
      </c>
      <c r="D23" s="160" t="s">
        <v>132</v>
      </c>
      <c r="E23" s="166" t="s">
        <v>139</v>
      </c>
    </row>
    <row r="24" spans="1:5" ht="68.25" customHeight="1">
      <c r="A24" s="160" t="s">
        <v>150</v>
      </c>
      <c r="B24" s="162" t="s">
        <v>135</v>
      </c>
      <c r="C24" s="165">
        <v>46558</v>
      </c>
      <c r="D24" s="160" t="s">
        <v>132</v>
      </c>
      <c r="E24" s="166" t="s">
        <v>413</v>
      </c>
    </row>
    <row r="25" spans="1:5" ht="68.25" customHeight="1">
      <c r="A25" s="160" t="s">
        <v>151</v>
      </c>
      <c r="B25" s="162" t="s">
        <v>138</v>
      </c>
      <c r="C25" s="165">
        <v>46583</v>
      </c>
      <c r="D25" s="160" t="s">
        <v>132</v>
      </c>
      <c r="E25" s="166" t="s">
        <v>139</v>
      </c>
    </row>
    <row r="26" spans="1:5" ht="68.25" customHeight="1">
      <c r="A26" s="160" t="s">
        <v>152</v>
      </c>
      <c r="B26" s="162" t="s">
        <v>135</v>
      </c>
      <c r="C26" s="165">
        <v>46650</v>
      </c>
      <c r="D26" s="160" t="s">
        <v>132</v>
      </c>
      <c r="E26" s="166" t="s">
        <v>413</v>
      </c>
    </row>
    <row r="27" spans="1:5" ht="68.25" customHeight="1">
      <c r="A27" s="160" t="s">
        <v>153</v>
      </c>
      <c r="B27" s="162" t="s">
        <v>138</v>
      </c>
      <c r="C27" s="165">
        <v>46675</v>
      </c>
      <c r="D27" s="160" t="s">
        <v>132</v>
      </c>
      <c r="E27" s="166" t="s">
        <v>139</v>
      </c>
    </row>
    <row r="28" spans="1:5" ht="68.25" customHeight="1">
      <c r="A28" s="160" t="s">
        <v>154</v>
      </c>
      <c r="B28" s="162" t="s">
        <v>135</v>
      </c>
      <c r="C28" s="165">
        <v>46741</v>
      </c>
      <c r="D28" s="160" t="s">
        <v>132</v>
      </c>
      <c r="E28" s="166" t="s">
        <v>413</v>
      </c>
    </row>
    <row r="29" spans="1:5" ht="68.25" customHeight="1">
      <c r="A29" s="160" t="s">
        <v>155</v>
      </c>
      <c r="B29" s="163" t="s">
        <v>411</v>
      </c>
      <c r="C29" s="160" t="s">
        <v>129</v>
      </c>
      <c r="D29" s="160"/>
      <c r="E29" s="166"/>
    </row>
    <row r="30" spans="1:5" ht="68.25" customHeight="1">
      <c r="A30" s="160" t="s">
        <v>156</v>
      </c>
      <c r="B30" s="162" t="s">
        <v>138</v>
      </c>
      <c r="C30" s="165">
        <v>46767</v>
      </c>
      <c r="D30" s="160" t="s">
        <v>132</v>
      </c>
      <c r="E30" s="166" t="s">
        <v>139</v>
      </c>
    </row>
    <row r="31" spans="1:5" s="164" customFormat="1" ht="69.75" customHeight="1">
      <c r="A31" s="160" t="s">
        <v>157</v>
      </c>
      <c r="B31" s="162" t="s">
        <v>131</v>
      </c>
      <c r="C31" s="165">
        <v>46767</v>
      </c>
      <c r="D31" s="160" t="s">
        <v>132</v>
      </c>
      <c r="E31" s="166" t="s">
        <v>133</v>
      </c>
    </row>
    <row r="32" spans="1:5" s="164" customFormat="1" ht="71.25" customHeight="1">
      <c r="A32" s="160" t="s">
        <v>158</v>
      </c>
      <c r="B32" s="162" t="s">
        <v>135</v>
      </c>
      <c r="C32" s="165">
        <v>46832</v>
      </c>
      <c r="D32" s="160" t="s">
        <v>132</v>
      </c>
      <c r="E32" s="166" t="s">
        <v>413</v>
      </c>
    </row>
    <row r="33" spans="1:14" ht="68.25" customHeight="1">
      <c r="A33" s="160" t="s">
        <v>159</v>
      </c>
      <c r="B33" s="162" t="s">
        <v>138</v>
      </c>
      <c r="C33" s="165">
        <v>46858</v>
      </c>
      <c r="D33" s="160" t="s">
        <v>132</v>
      </c>
      <c r="E33" s="166" t="s">
        <v>139</v>
      </c>
    </row>
    <row r="34" spans="1:14" ht="68.25" customHeight="1">
      <c r="A34" s="160" t="s">
        <v>160</v>
      </c>
      <c r="B34" s="162" t="s">
        <v>135</v>
      </c>
      <c r="C34" s="165">
        <v>46924</v>
      </c>
      <c r="D34" s="160" t="s">
        <v>132</v>
      </c>
      <c r="E34" s="166" t="s">
        <v>413</v>
      </c>
    </row>
    <row r="35" spans="1:14" ht="68.25" customHeight="1">
      <c r="A35" s="160" t="s">
        <v>161</v>
      </c>
      <c r="B35" s="162" t="s">
        <v>138</v>
      </c>
      <c r="C35" s="165">
        <v>46949</v>
      </c>
      <c r="D35" s="160" t="s">
        <v>132</v>
      </c>
      <c r="E35" s="166" t="s">
        <v>139</v>
      </c>
    </row>
    <row r="36" spans="1:14" ht="68.25" customHeight="1">
      <c r="A36" s="160" t="s">
        <v>162</v>
      </c>
      <c r="B36" s="162" t="s">
        <v>135</v>
      </c>
      <c r="C36" s="165">
        <v>47016</v>
      </c>
      <c r="D36" s="160" t="s">
        <v>132</v>
      </c>
      <c r="E36" s="166" t="s">
        <v>413</v>
      </c>
    </row>
    <row r="37" spans="1:14" ht="68.25" customHeight="1">
      <c r="A37" s="160" t="s">
        <v>163</v>
      </c>
      <c r="B37" s="162" t="s">
        <v>138</v>
      </c>
      <c r="C37" s="165">
        <v>47041</v>
      </c>
      <c r="D37" s="160" t="s">
        <v>132</v>
      </c>
      <c r="E37" s="166" t="s">
        <v>139</v>
      </c>
    </row>
    <row r="38" spans="1:14" ht="68.25" customHeight="1">
      <c r="A38" s="160" t="s">
        <v>164</v>
      </c>
      <c r="B38" s="162" t="s">
        <v>135</v>
      </c>
      <c r="C38" s="165">
        <v>47107</v>
      </c>
      <c r="D38" s="160" t="s">
        <v>132</v>
      </c>
      <c r="E38" s="166" t="s">
        <v>413</v>
      </c>
      <c r="N38" s="157" t="s">
        <v>19</v>
      </c>
    </row>
    <row r="39" spans="1:14" ht="66" customHeight="1">
      <c r="A39" s="160" t="s">
        <v>17</v>
      </c>
      <c r="B39" s="163" t="s">
        <v>165</v>
      </c>
      <c r="C39" s="160"/>
      <c r="D39" s="160"/>
      <c r="E39" s="160"/>
    </row>
    <row r="40" spans="1:14" ht="66" customHeight="1">
      <c r="A40" s="165" t="s">
        <v>54</v>
      </c>
      <c r="B40" s="163" t="s">
        <v>412</v>
      </c>
      <c r="C40" s="160" t="s">
        <v>129</v>
      </c>
      <c r="D40" s="160"/>
      <c r="E40" s="160"/>
    </row>
    <row r="41" spans="1:14" ht="66" customHeight="1">
      <c r="A41" s="160" t="s">
        <v>166</v>
      </c>
      <c r="B41" s="163" t="s">
        <v>172</v>
      </c>
      <c r="C41" s="165">
        <v>46037</v>
      </c>
      <c r="D41" s="160" t="s">
        <v>132</v>
      </c>
      <c r="E41" s="166" t="s">
        <v>139</v>
      </c>
    </row>
    <row r="42" spans="1:14" ht="69" customHeight="1">
      <c r="A42" s="160" t="s">
        <v>169</v>
      </c>
      <c r="B42" s="163" t="s">
        <v>167</v>
      </c>
      <c r="C42" s="165">
        <v>46067</v>
      </c>
      <c r="D42" s="160" t="s">
        <v>132</v>
      </c>
      <c r="E42" s="160" t="s">
        <v>168</v>
      </c>
    </row>
    <row r="43" spans="1:14" ht="70.5" customHeight="1">
      <c r="A43" s="160" t="s">
        <v>171</v>
      </c>
      <c r="B43" s="163" t="s">
        <v>170</v>
      </c>
      <c r="C43" s="165">
        <v>46101</v>
      </c>
      <c r="D43" s="160" t="s">
        <v>132</v>
      </c>
      <c r="E43" s="166" t="s">
        <v>136</v>
      </c>
    </row>
    <row r="44" spans="1:14" ht="63">
      <c r="A44" s="160" t="s">
        <v>173</v>
      </c>
      <c r="B44" s="163" t="s">
        <v>172</v>
      </c>
      <c r="C44" s="165">
        <v>46127</v>
      </c>
      <c r="D44" s="160" t="s">
        <v>132</v>
      </c>
      <c r="E44" s="166" t="s">
        <v>139</v>
      </c>
    </row>
    <row r="45" spans="1:14" ht="63">
      <c r="A45" s="160" t="s">
        <v>175</v>
      </c>
      <c r="B45" s="163" t="s">
        <v>174</v>
      </c>
      <c r="C45" s="165">
        <v>46193</v>
      </c>
      <c r="D45" s="160" t="s">
        <v>132</v>
      </c>
      <c r="E45" s="166" t="s">
        <v>136</v>
      </c>
    </row>
    <row r="46" spans="1:14" ht="63">
      <c r="A46" s="160" t="s">
        <v>176</v>
      </c>
      <c r="B46" s="163" t="s">
        <v>172</v>
      </c>
      <c r="C46" s="165">
        <v>46218</v>
      </c>
      <c r="D46" s="160" t="s">
        <v>132</v>
      </c>
      <c r="E46" s="166" t="s">
        <v>139</v>
      </c>
    </row>
    <row r="47" spans="1:14" ht="63">
      <c r="A47" s="160" t="s">
        <v>178</v>
      </c>
      <c r="B47" s="163" t="s">
        <v>177</v>
      </c>
      <c r="C47" s="165">
        <v>46285</v>
      </c>
      <c r="D47" s="160" t="s">
        <v>132</v>
      </c>
      <c r="E47" s="166" t="s">
        <v>136</v>
      </c>
    </row>
    <row r="48" spans="1:14" ht="63">
      <c r="A48" s="160" t="s">
        <v>179</v>
      </c>
      <c r="B48" s="163" t="s">
        <v>172</v>
      </c>
      <c r="C48" s="165">
        <v>46310</v>
      </c>
      <c r="D48" s="160" t="s">
        <v>132</v>
      </c>
      <c r="E48" s="166" t="s">
        <v>139</v>
      </c>
      <c r="L48" s="157" t="s">
        <v>21</v>
      </c>
    </row>
    <row r="49" spans="1:16" ht="63">
      <c r="A49" s="160" t="s">
        <v>180</v>
      </c>
      <c r="B49" s="163" t="s">
        <v>177</v>
      </c>
      <c r="C49" s="165">
        <v>46376</v>
      </c>
      <c r="D49" s="160" t="s">
        <v>132</v>
      </c>
      <c r="E49" s="166" t="s">
        <v>136</v>
      </c>
    </row>
    <row r="50" spans="1:16" ht="78.75">
      <c r="A50" s="165" t="s">
        <v>181</v>
      </c>
      <c r="B50" s="163" t="s">
        <v>414</v>
      </c>
      <c r="C50" s="165" t="s">
        <v>129</v>
      </c>
      <c r="D50" s="160"/>
      <c r="E50" s="166"/>
      <c r="K50" s="157" t="s">
        <v>21</v>
      </c>
    </row>
    <row r="51" spans="1:16" ht="63">
      <c r="A51" s="160" t="s">
        <v>182</v>
      </c>
      <c r="B51" s="163" t="s">
        <v>172</v>
      </c>
      <c r="C51" s="165">
        <v>46402</v>
      </c>
      <c r="D51" s="160" t="s">
        <v>132</v>
      </c>
      <c r="E51" s="166" t="s">
        <v>139</v>
      </c>
    </row>
    <row r="52" spans="1:16" ht="69" customHeight="1">
      <c r="A52" s="160" t="s">
        <v>184</v>
      </c>
      <c r="B52" s="163" t="s">
        <v>167</v>
      </c>
      <c r="C52" s="165">
        <v>46432</v>
      </c>
      <c r="D52" s="160" t="s">
        <v>132</v>
      </c>
      <c r="E52" s="160" t="s">
        <v>183</v>
      </c>
    </row>
    <row r="53" spans="1:16" ht="70.5" customHeight="1">
      <c r="A53" s="160" t="s">
        <v>186</v>
      </c>
      <c r="B53" s="163" t="s">
        <v>185</v>
      </c>
      <c r="C53" s="165">
        <v>46466</v>
      </c>
      <c r="D53" s="160" t="s">
        <v>132</v>
      </c>
      <c r="E53" s="166" t="s">
        <v>136</v>
      </c>
      <c r="K53" s="157" t="s">
        <v>21</v>
      </c>
    </row>
    <row r="54" spans="1:16" ht="63">
      <c r="A54" s="160" t="s">
        <v>187</v>
      </c>
      <c r="B54" s="163" t="s">
        <v>172</v>
      </c>
      <c r="C54" s="165">
        <v>46492</v>
      </c>
      <c r="D54" s="160" t="s">
        <v>132</v>
      </c>
      <c r="E54" s="166" t="s">
        <v>139</v>
      </c>
    </row>
    <row r="55" spans="1:16" ht="63">
      <c r="A55" s="160" t="s">
        <v>189</v>
      </c>
      <c r="B55" s="163" t="s">
        <v>188</v>
      </c>
      <c r="C55" s="165">
        <v>46558</v>
      </c>
      <c r="D55" s="160" t="s">
        <v>132</v>
      </c>
      <c r="E55" s="166" t="s">
        <v>136</v>
      </c>
    </row>
    <row r="56" spans="1:16" ht="63">
      <c r="A56" s="160" t="s">
        <v>190</v>
      </c>
      <c r="B56" s="163" t="s">
        <v>172</v>
      </c>
      <c r="C56" s="165">
        <v>46583</v>
      </c>
      <c r="D56" s="160" t="s">
        <v>132</v>
      </c>
      <c r="E56" s="166" t="s">
        <v>139</v>
      </c>
    </row>
    <row r="57" spans="1:16" ht="63">
      <c r="A57" s="160" t="s">
        <v>192</v>
      </c>
      <c r="B57" s="163" t="s">
        <v>191</v>
      </c>
      <c r="C57" s="165">
        <v>46650</v>
      </c>
      <c r="D57" s="160" t="s">
        <v>132</v>
      </c>
      <c r="E57" s="166" t="s">
        <v>136</v>
      </c>
    </row>
    <row r="58" spans="1:16" ht="63">
      <c r="A58" s="160" t="s">
        <v>193</v>
      </c>
      <c r="B58" s="163" t="s">
        <v>172</v>
      </c>
      <c r="C58" s="165">
        <v>46675</v>
      </c>
      <c r="D58" s="160" t="s">
        <v>132</v>
      </c>
      <c r="E58" s="166" t="s">
        <v>139</v>
      </c>
      <c r="H58" s="157" t="s">
        <v>20</v>
      </c>
    </row>
    <row r="59" spans="1:16" ht="63">
      <c r="A59" s="160" t="s">
        <v>195</v>
      </c>
      <c r="B59" s="163" t="s">
        <v>194</v>
      </c>
      <c r="C59" s="165">
        <v>46741</v>
      </c>
      <c r="D59" s="160" t="s">
        <v>132</v>
      </c>
      <c r="E59" s="166" t="s">
        <v>136</v>
      </c>
    </row>
    <row r="60" spans="1:16" ht="78.75">
      <c r="A60" s="165" t="s">
        <v>196</v>
      </c>
      <c r="B60" s="163" t="s">
        <v>415</v>
      </c>
      <c r="C60" s="165" t="s">
        <v>129</v>
      </c>
      <c r="D60" s="160"/>
      <c r="E60" s="166"/>
    </row>
    <row r="61" spans="1:16" ht="70.5" customHeight="1">
      <c r="A61" s="160" t="s">
        <v>197</v>
      </c>
      <c r="B61" s="163" t="s">
        <v>172</v>
      </c>
      <c r="C61" s="165">
        <v>46767</v>
      </c>
      <c r="D61" s="160" t="s">
        <v>132</v>
      </c>
      <c r="E61" s="166" t="s">
        <v>139</v>
      </c>
    </row>
    <row r="62" spans="1:16" ht="69" customHeight="1">
      <c r="A62" s="160" t="s">
        <v>198</v>
      </c>
      <c r="B62" s="163" t="s">
        <v>167</v>
      </c>
      <c r="C62" s="165">
        <v>46797</v>
      </c>
      <c r="D62" s="160" t="s">
        <v>132</v>
      </c>
      <c r="E62" s="160" t="s">
        <v>168</v>
      </c>
      <c r="M62" s="157" t="s">
        <v>21</v>
      </c>
      <c r="P62" s="157" t="s">
        <v>19</v>
      </c>
    </row>
    <row r="63" spans="1:16" ht="70.5" customHeight="1">
      <c r="A63" s="160" t="s">
        <v>200</v>
      </c>
      <c r="B63" s="163" t="s">
        <v>199</v>
      </c>
      <c r="C63" s="165">
        <v>46832</v>
      </c>
      <c r="D63" s="160" t="s">
        <v>132</v>
      </c>
      <c r="E63" s="166" t="s">
        <v>136</v>
      </c>
    </row>
    <row r="64" spans="1:16" ht="63">
      <c r="A64" s="160" t="s">
        <v>201</v>
      </c>
      <c r="B64" s="163" t="s">
        <v>172</v>
      </c>
      <c r="C64" s="165">
        <v>46858</v>
      </c>
      <c r="D64" s="160" t="s">
        <v>132</v>
      </c>
      <c r="E64" s="166" t="s">
        <v>139</v>
      </c>
    </row>
    <row r="65" spans="1:16" ht="63">
      <c r="A65" s="160" t="s">
        <v>203</v>
      </c>
      <c r="B65" s="163" t="s">
        <v>202</v>
      </c>
      <c r="C65" s="165">
        <v>46924</v>
      </c>
      <c r="D65" s="160" t="s">
        <v>132</v>
      </c>
      <c r="E65" s="166" t="s">
        <v>136</v>
      </c>
    </row>
    <row r="66" spans="1:16" ht="63">
      <c r="A66" s="160" t="s">
        <v>204</v>
      </c>
      <c r="B66" s="163" t="s">
        <v>172</v>
      </c>
      <c r="C66" s="165">
        <v>46949</v>
      </c>
      <c r="D66" s="160" t="s">
        <v>132</v>
      </c>
      <c r="E66" s="166" t="s">
        <v>139</v>
      </c>
      <c r="P66" s="157" t="s">
        <v>19</v>
      </c>
    </row>
    <row r="67" spans="1:16" ht="63">
      <c r="A67" s="160" t="s">
        <v>206</v>
      </c>
      <c r="B67" s="163" t="s">
        <v>205</v>
      </c>
      <c r="C67" s="165">
        <v>47016</v>
      </c>
      <c r="D67" s="160" t="s">
        <v>132</v>
      </c>
      <c r="E67" s="166" t="s">
        <v>136</v>
      </c>
    </row>
    <row r="68" spans="1:16" ht="63">
      <c r="A68" s="160" t="s">
        <v>207</v>
      </c>
      <c r="B68" s="163" t="s">
        <v>172</v>
      </c>
      <c r="C68" s="165">
        <v>47041</v>
      </c>
      <c r="D68" s="160" t="s">
        <v>132</v>
      </c>
      <c r="E68" s="166" t="s">
        <v>139</v>
      </c>
    </row>
    <row r="69" spans="1:16" ht="63">
      <c r="A69" s="160" t="s">
        <v>209</v>
      </c>
      <c r="B69" s="163" t="s">
        <v>208</v>
      </c>
      <c r="C69" s="165">
        <v>47107</v>
      </c>
      <c r="D69" s="160" t="s">
        <v>132</v>
      </c>
      <c r="E69" s="166" t="s">
        <v>136</v>
      </c>
    </row>
    <row r="70" spans="1:16" ht="86.25" customHeight="1">
      <c r="A70" s="160" t="s">
        <v>22</v>
      </c>
      <c r="B70" s="163" t="s">
        <v>210</v>
      </c>
      <c r="C70" s="165"/>
      <c r="D70" s="160"/>
      <c r="E70" s="166"/>
    </row>
    <row r="71" spans="1:16" ht="82.5" customHeight="1">
      <c r="A71" s="160" t="s">
        <v>55</v>
      </c>
      <c r="B71" s="163" t="s">
        <v>218</v>
      </c>
      <c r="C71" s="160" t="s">
        <v>129</v>
      </c>
      <c r="D71" s="160"/>
      <c r="E71" s="160"/>
    </row>
    <row r="72" spans="1:16" ht="82.5" customHeight="1">
      <c r="A72" s="160" t="s">
        <v>211</v>
      </c>
      <c r="B72" s="162" t="s">
        <v>138</v>
      </c>
      <c r="C72" s="165">
        <v>46037</v>
      </c>
      <c r="D72" s="160" t="s">
        <v>132</v>
      </c>
      <c r="E72" s="166" t="s">
        <v>139</v>
      </c>
    </row>
    <row r="73" spans="1:16" ht="69" customHeight="1">
      <c r="A73" s="160" t="s">
        <v>214</v>
      </c>
      <c r="B73" s="163" t="s">
        <v>212</v>
      </c>
      <c r="C73" s="165">
        <v>46203</v>
      </c>
      <c r="D73" s="160" t="s">
        <v>132</v>
      </c>
      <c r="E73" s="160" t="s">
        <v>213</v>
      </c>
    </row>
    <row r="74" spans="1:16" ht="76.5" customHeight="1">
      <c r="A74" s="160" t="s">
        <v>215</v>
      </c>
      <c r="B74" s="162" t="s">
        <v>138</v>
      </c>
      <c r="C74" s="165">
        <v>46218</v>
      </c>
      <c r="D74" s="160" t="s">
        <v>132</v>
      </c>
      <c r="E74" s="166" t="s">
        <v>139</v>
      </c>
    </row>
    <row r="75" spans="1:16" s="164" customFormat="1" ht="68.25" customHeight="1">
      <c r="A75" s="160" t="s">
        <v>216</v>
      </c>
      <c r="B75" s="163" t="s">
        <v>212</v>
      </c>
      <c r="C75" s="165">
        <v>46387</v>
      </c>
      <c r="D75" s="160" t="s">
        <v>132</v>
      </c>
      <c r="E75" s="160" t="s">
        <v>213</v>
      </c>
    </row>
    <row r="76" spans="1:16" s="164" customFormat="1" ht="91.5" customHeight="1">
      <c r="A76" s="160" t="s">
        <v>217</v>
      </c>
      <c r="B76" s="163" t="s">
        <v>224</v>
      </c>
      <c r="C76" s="160" t="s">
        <v>129</v>
      </c>
      <c r="D76" s="160"/>
      <c r="E76" s="160"/>
    </row>
    <row r="77" spans="1:16" s="164" customFormat="1" ht="69" customHeight="1">
      <c r="A77" s="160" t="s">
        <v>219</v>
      </c>
      <c r="B77" s="162" t="s">
        <v>138</v>
      </c>
      <c r="C77" s="165">
        <v>46402</v>
      </c>
      <c r="D77" s="160" t="s">
        <v>132</v>
      </c>
      <c r="E77" s="166" t="s">
        <v>139</v>
      </c>
    </row>
    <row r="78" spans="1:16" ht="69" customHeight="1">
      <c r="A78" s="160" t="s">
        <v>220</v>
      </c>
      <c r="B78" s="163" t="s">
        <v>212</v>
      </c>
      <c r="C78" s="165">
        <v>46568</v>
      </c>
      <c r="D78" s="160" t="s">
        <v>132</v>
      </c>
      <c r="E78" s="160" t="s">
        <v>213</v>
      </c>
    </row>
    <row r="79" spans="1:16" ht="76.5" customHeight="1">
      <c r="A79" s="160" t="s">
        <v>221</v>
      </c>
      <c r="B79" s="162" t="s">
        <v>138</v>
      </c>
      <c r="C79" s="165">
        <v>46583</v>
      </c>
      <c r="D79" s="160" t="s">
        <v>132</v>
      </c>
      <c r="E79" s="166" t="s">
        <v>139</v>
      </c>
    </row>
    <row r="80" spans="1:16" s="164" customFormat="1" ht="63">
      <c r="A80" s="160" t="s">
        <v>222</v>
      </c>
      <c r="B80" s="163" t="s">
        <v>212</v>
      </c>
      <c r="C80" s="165">
        <v>46752</v>
      </c>
      <c r="D80" s="160" t="s">
        <v>132</v>
      </c>
      <c r="E80" s="160" t="s">
        <v>213</v>
      </c>
    </row>
    <row r="81" spans="1:10" ht="83.25" customHeight="1">
      <c r="A81" s="160" t="s">
        <v>223</v>
      </c>
      <c r="B81" s="163" t="s">
        <v>416</v>
      </c>
      <c r="C81" s="160" t="s">
        <v>129</v>
      </c>
      <c r="D81" s="160"/>
      <c r="E81" s="166"/>
    </row>
    <row r="82" spans="1:10" ht="73.5" customHeight="1">
      <c r="A82" s="160" t="s">
        <v>225</v>
      </c>
      <c r="B82" s="162" t="s">
        <v>138</v>
      </c>
      <c r="C82" s="165">
        <v>46767</v>
      </c>
      <c r="D82" s="160" t="s">
        <v>132</v>
      </c>
      <c r="E82" s="166" t="s">
        <v>139</v>
      </c>
    </row>
    <row r="83" spans="1:10" ht="69" customHeight="1">
      <c r="A83" s="160" t="s">
        <v>226</v>
      </c>
      <c r="B83" s="163" t="s">
        <v>212</v>
      </c>
      <c r="C83" s="165">
        <v>46934</v>
      </c>
      <c r="D83" s="160" t="s">
        <v>132</v>
      </c>
      <c r="E83" s="160" t="s">
        <v>213</v>
      </c>
    </row>
    <row r="84" spans="1:10" ht="76.5" customHeight="1">
      <c r="A84" s="160" t="s">
        <v>227</v>
      </c>
      <c r="B84" s="162" t="s">
        <v>138</v>
      </c>
      <c r="C84" s="165">
        <v>46949</v>
      </c>
      <c r="D84" s="160" t="s">
        <v>132</v>
      </c>
      <c r="E84" s="166" t="s">
        <v>139</v>
      </c>
    </row>
    <row r="85" spans="1:10" s="164" customFormat="1" ht="63">
      <c r="A85" s="160" t="s">
        <v>228</v>
      </c>
      <c r="B85" s="163" t="s">
        <v>212</v>
      </c>
      <c r="C85" s="165">
        <v>47118</v>
      </c>
      <c r="D85" s="160" t="s">
        <v>132</v>
      </c>
      <c r="E85" s="160" t="s">
        <v>213</v>
      </c>
    </row>
    <row r="86" spans="1:10" ht="68.25" customHeight="1">
      <c r="A86" s="160" t="s">
        <v>25</v>
      </c>
      <c r="B86" s="163" t="s">
        <v>229</v>
      </c>
      <c r="C86" s="160" t="s">
        <v>129</v>
      </c>
      <c r="D86" s="160"/>
      <c r="E86" s="166"/>
    </row>
    <row r="87" spans="1:10" ht="57" customHeight="1">
      <c r="A87" s="165" t="s">
        <v>56</v>
      </c>
      <c r="B87" s="163" t="s">
        <v>417</v>
      </c>
      <c r="C87" s="160" t="s">
        <v>129</v>
      </c>
      <c r="D87" s="160"/>
      <c r="E87" s="160"/>
      <c r="J87" s="157" t="s">
        <v>20</v>
      </c>
    </row>
    <row r="88" spans="1:10" ht="57" customHeight="1">
      <c r="A88" s="160" t="s">
        <v>230</v>
      </c>
      <c r="B88" s="163" t="s">
        <v>172</v>
      </c>
      <c r="C88" s="165">
        <v>46037</v>
      </c>
      <c r="D88" s="160" t="s">
        <v>132</v>
      </c>
      <c r="E88" s="166" t="s">
        <v>139</v>
      </c>
    </row>
    <row r="89" spans="1:10" s="164" customFormat="1" ht="72.75" customHeight="1">
      <c r="A89" s="160" t="s">
        <v>232</v>
      </c>
      <c r="B89" s="163" t="s">
        <v>167</v>
      </c>
      <c r="C89" s="165">
        <v>46127</v>
      </c>
      <c r="D89" s="160" t="s">
        <v>132</v>
      </c>
      <c r="E89" s="160" t="s">
        <v>231</v>
      </c>
    </row>
    <row r="90" spans="1:10" s="164" customFormat="1" ht="72.75" customHeight="1">
      <c r="A90" s="160" t="s">
        <v>234</v>
      </c>
      <c r="B90" s="163" t="s">
        <v>233</v>
      </c>
      <c r="C90" s="165">
        <v>46193</v>
      </c>
      <c r="D90" s="160" t="s">
        <v>132</v>
      </c>
      <c r="E90" s="166" t="s">
        <v>136</v>
      </c>
    </row>
    <row r="91" spans="1:10" s="164" customFormat="1" ht="72.75" customHeight="1">
      <c r="A91" s="160" t="s">
        <v>235</v>
      </c>
      <c r="B91" s="163" t="s">
        <v>172</v>
      </c>
      <c r="C91" s="165">
        <v>46218</v>
      </c>
      <c r="D91" s="160" t="s">
        <v>132</v>
      </c>
      <c r="E91" s="166" t="s">
        <v>139</v>
      </c>
    </row>
    <row r="92" spans="1:10" s="164" customFormat="1" ht="78.75" customHeight="1">
      <c r="A92" s="160" t="s">
        <v>236</v>
      </c>
      <c r="B92" s="163" t="s">
        <v>177</v>
      </c>
      <c r="C92" s="165">
        <v>46285</v>
      </c>
      <c r="D92" s="160" t="s">
        <v>132</v>
      </c>
      <c r="E92" s="166" t="s">
        <v>136</v>
      </c>
    </row>
    <row r="93" spans="1:10" s="164" customFormat="1" ht="72.75" customHeight="1">
      <c r="A93" s="160" t="s">
        <v>237</v>
      </c>
      <c r="B93" s="163" t="s">
        <v>172</v>
      </c>
      <c r="C93" s="165">
        <v>46310</v>
      </c>
      <c r="D93" s="160" t="s">
        <v>132</v>
      </c>
      <c r="E93" s="166" t="s">
        <v>139</v>
      </c>
    </row>
    <row r="94" spans="1:10" s="164" customFormat="1" ht="78.75" customHeight="1">
      <c r="A94" s="160" t="s">
        <v>239</v>
      </c>
      <c r="B94" s="163" t="s">
        <v>238</v>
      </c>
      <c r="C94" s="165">
        <v>46376</v>
      </c>
      <c r="D94" s="160" t="s">
        <v>132</v>
      </c>
      <c r="E94" s="166" t="s">
        <v>136</v>
      </c>
    </row>
    <row r="95" spans="1:10" s="164" customFormat="1" ht="72.75" customHeight="1">
      <c r="A95" s="165" t="s">
        <v>240</v>
      </c>
      <c r="B95" s="163" t="s">
        <v>418</v>
      </c>
      <c r="C95" s="165" t="s">
        <v>129</v>
      </c>
      <c r="D95" s="160"/>
      <c r="E95" s="166"/>
    </row>
    <row r="96" spans="1:10" s="164" customFormat="1" ht="72.75" customHeight="1">
      <c r="A96" s="160" t="s">
        <v>241</v>
      </c>
      <c r="B96" s="163" t="s">
        <v>172</v>
      </c>
      <c r="C96" s="165">
        <v>46402</v>
      </c>
      <c r="D96" s="160" t="s">
        <v>132</v>
      </c>
      <c r="E96" s="166" t="s">
        <v>139</v>
      </c>
    </row>
    <row r="97" spans="1:14" s="164" customFormat="1" ht="72.75" customHeight="1">
      <c r="A97" s="160" t="s">
        <v>243</v>
      </c>
      <c r="B97" s="163" t="s">
        <v>167</v>
      </c>
      <c r="C97" s="165">
        <v>46492</v>
      </c>
      <c r="D97" s="160" t="s">
        <v>132</v>
      </c>
      <c r="E97" s="160" t="s">
        <v>242</v>
      </c>
    </row>
    <row r="98" spans="1:14" s="164" customFormat="1" ht="82.5" customHeight="1">
      <c r="A98" s="160" t="s">
        <v>244</v>
      </c>
      <c r="B98" s="163" t="s">
        <v>202</v>
      </c>
      <c r="C98" s="165">
        <v>46558</v>
      </c>
      <c r="D98" s="160" t="s">
        <v>132</v>
      </c>
      <c r="E98" s="166" t="s">
        <v>136</v>
      </c>
    </row>
    <row r="99" spans="1:14" s="164" customFormat="1" ht="72.75" customHeight="1">
      <c r="A99" s="160" t="s">
        <v>245</v>
      </c>
      <c r="B99" s="163" t="s">
        <v>172</v>
      </c>
      <c r="C99" s="165">
        <v>46583</v>
      </c>
      <c r="D99" s="160" t="s">
        <v>132</v>
      </c>
      <c r="E99" s="166" t="s">
        <v>139</v>
      </c>
    </row>
    <row r="100" spans="1:14" s="164" customFormat="1" ht="76.5" customHeight="1">
      <c r="A100" s="160" t="s">
        <v>246</v>
      </c>
      <c r="B100" s="163" t="s">
        <v>174</v>
      </c>
      <c r="C100" s="165">
        <v>46558</v>
      </c>
      <c r="D100" s="160" t="s">
        <v>132</v>
      </c>
      <c r="E100" s="166" t="s">
        <v>136</v>
      </c>
    </row>
    <row r="101" spans="1:14" s="164" customFormat="1" ht="72.75" customHeight="1">
      <c r="A101" s="160" t="s">
        <v>247</v>
      </c>
      <c r="B101" s="163" t="s">
        <v>172</v>
      </c>
      <c r="C101" s="165">
        <v>46583</v>
      </c>
      <c r="D101" s="160" t="s">
        <v>132</v>
      </c>
      <c r="E101" s="166" t="s">
        <v>139</v>
      </c>
    </row>
    <row r="102" spans="1:14" s="164" customFormat="1" ht="72.75" customHeight="1">
      <c r="A102" s="160" t="s">
        <v>248</v>
      </c>
      <c r="B102" s="163" t="s">
        <v>191</v>
      </c>
      <c r="C102" s="165">
        <v>46650</v>
      </c>
      <c r="D102" s="160" t="s">
        <v>132</v>
      </c>
      <c r="E102" s="166" t="s">
        <v>136</v>
      </c>
      <c r="J102" s="164" t="s">
        <v>20</v>
      </c>
    </row>
    <row r="103" spans="1:14" s="164" customFormat="1" ht="72.75" customHeight="1">
      <c r="A103" s="160" t="s">
        <v>249</v>
      </c>
      <c r="B103" s="163" t="s">
        <v>172</v>
      </c>
      <c r="C103" s="165">
        <v>46675</v>
      </c>
      <c r="D103" s="160" t="s">
        <v>132</v>
      </c>
      <c r="E103" s="166" t="s">
        <v>139</v>
      </c>
      <c r="N103" s="164" t="s">
        <v>20</v>
      </c>
    </row>
    <row r="104" spans="1:14" s="164" customFormat="1" ht="72.75" customHeight="1">
      <c r="A104" s="160" t="s">
        <v>250</v>
      </c>
      <c r="B104" s="163" t="s">
        <v>185</v>
      </c>
      <c r="C104" s="165">
        <v>46741</v>
      </c>
      <c r="D104" s="160" t="s">
        <v>132</v>
      </c>
      <c r="E104" s="166" t="s">
        <v>136</v>
      </c>
    </row>
    <row r="105" spans="1:14" s="164" customFormat="1" ht="72.75" customHeight="1">
      <c r="A105" s="173"/>
      <c r="B105" s="163" t="s">
        <v>172</v>
      </c>
      <c r="C105" s="165">
        <v>46402</v>
      </c>
      <c r="D105" s="160" t="s">
        <v>132</v>
      </c>
      <c r="E105" s="166" t="s">
        <v>139</v>
      </c>
    </row>
    <row r="106" spans="1:14" s="164" customFormat="1" ht="72.75" customHeight="1">
      <c r="A106" s="165" t="s">
        <v>251</v>
      </c>
      <c r="B106" s="163" t="s">
        <v>419</v>
      </c>
      <c r="C106" s="165" t="s">
        <v>129</v>
      </c>
      <c r="D106" s="160"/>
      <c r="E106" s="166"/>
    </row>
    <row r="107" spans="1:14" s="164" customFormat="1" ht="72.75" customHeight="1">
      <c r="A107" s="160" t="s">
        <v>252</v>
      </c>
      <c r="B107" s="163" t="s">
        <v>172</v>
      </c>
      <c r="C107" s="165">
        <v>46767</v>
      </c>
      <c r="D107" s="160" t="s">
        <v>132</v>
      </c>
      <c r="E107" s="166" t="s">
        <v>139</v>
      </c>
    </row>
    <row r="108" spans="1:14" s="164" customFormat="1" ht="72.75" customHeight="1">
      <c r="A108" s="160" t="s">
        <v>254</v>
      </c>
      <c r="B108" s="163" t="s">
        <v>167</v>
      </c>
      <c r="C108" s="165">
        <v>46858</v>
      </c>
      <c r="D108" s="160" t="s">
        <v>132</v>
      </c>
      <c r="E108" s="160" t="s">
        <v>253</v>
      </c>
      <c r="L108" s="164" t="s">
        <v>21</v>
      </c>
    </row>
    <row r="109" spans="1:14" s="164" customFormat="1" ht="72.75" customHeight="1">
      <c r="A109" s="160" t="s">
        <v>256</v>
      </c>
      <c r="B109" s="163" t="s">
        <v>255</v>
      </c>
      <c r="C109" s="165">
        <v>46924</v>
      </c>
      <c r="D109" s="160" t="s">
        <v>132</v>
      </c>
      <c r="E109" s="166" t="s">
        <v>136</v>
      </c>
    </row>
    <row r="110" spans="1:14" s="164" customFormat="1" ht="72.75" customHeight="1">
      <c r="A110" s="160" t="s">
        <v>257</v>
      </c>
      <c r="B110" s="163" t="s">
        <v>172</v>
      </c>
      <c r="C110" s="165">
        <v>46949</v>
      </c>
      <c r="D110" s="160" t="s">
        <v>132</v>
      </c>
      <c r="E110" s="166" t="s">
        <v>139</v>
      </c>
    </row>
    <row r="111" spans="1:14" s="164" customFormat="1" ht="72.75" customHeight="1">
      <c r="A111" s="160" t="s">
        <v>258</v>
      </c>
      <c r="B111" s="163" t="s">
        <v>233</v>
      </c>
      <c r="C111" s="165">
        <v>47016</v>
      </c>
      <c r="D111" s="160" t="s">
        <v>132</v>
      </c>
      <c r="E111" s="166" t="s">
        <v>136</v>
      </c>
      <c r="L111" s="164" t="s">
        <v>21</v>
      </c>
    </row>
    <row r="112" spans="1:14" s="164" customFormat="1" ht="72.75" customHeight="1">
      <c r="A112" s="160" t="s">
        <v>259</v>
      </c>
      <c r="B112" s="163" t="s">
        <v>172</v>
      </c>
      <c r="C112" s="165">
        <v>47041</v>
      </c>
      <c r="D112" s="160" t="s">
        <v>132</v>
      </c>
      <c r="E112" s="166" t="s">
        <v>139</v>
      </c>
    </row>
    <row r="113" spans="1:5" s="164" customFormat="1" ht="72.75" customHeight="1">
      <c r="A113" s="160" t="s">
        <v>261</v>
      </c>
      <c r="B113" s="163" t="s">
        <v>260</v>
      </c>
      <c r="C113" s="165">
        <v>47107</v>
      </c>
      <c r="D113" s="160" t="s">
        <v>132</v>
      </c>
      <c r="E113" s="166" t="s">
        <v>136</v>
      </c>
    </row>
    <row r="114" spans="1:5" s="164" customFormat="1" ht="72.75" customHeight="1">
      <c r="A114" s="160" t="s">
        <v>28</v>
      </c>
      <c r="B114" s="163" t="s">
        <v>262</v>
      </c>
      <c r="C114" s="160" t="s">
        <v>129</v>
      </c>
      <c r="D114" s="160"/>
      <c r="E114" s="166"/>
    </row>
    <row r="115" spans="1:5" ht="58.5" customHeight="1">
      <c r="A115" s="160" t="s">
        <v>57</v>
      </c>
      <c r="B115" s="163" t="s">
        <v>280</v>
      </c>
      <c r="C115" s="160" t="s">
        <v>129</v>
      </c>
      <c r="D115" s="160"/>
      <c r="E115" s="160"/>
    </row>
    <row r="116" spans="1:5" ht="58.5" customHeight="1">
      <c r="A116" s="160" t="s">
        <v>263</v>
      </c>
      <c r="B116" s="162" t="s">
        <v>420</v>
      </c>
      <c r="C116" s="165">
        <v>46037</v>
      </c>
      <c r="D116" s="160" t="s">
        <v>132</v>
      </c>
      <c r="E116" s="165" t="s">
        <v>268</v>
      </c>
    </row>
    <row r="117" spans="1:5" s="164" customFormat="1" ht="72" customHeight="1">
      <c r="A117" s="160" t="s">
        <v>266</v>
      </c>
      <c r="B117" s="162" t="s">
        <v>264</v>
      </c>
      <c r="C117" s="165">
        <v>46052</v>
      </c>
      <c r="D117" s="160" t="s">
        <v>132</v>
      </c>
      <c r="E117" s="165" t="s">
        <v>265</v>
      </c>
    </row>
    <row r="118" spans="1:5" s="164" customFormat="1" ht="72" customHeight="1">
      <c r="A118" s="160" t="s">
        <v>269</v>
      </c>
      <c r="B118" s="162" t="s">
        <v>267</v>
      </c>
      <c r="C118" s="165">
        <v>46111</v>
      </c>
      <c r="D118" s="160" t="s">
        <v>132</v>
      </c>
      <c r="E118" s="165" t="s">
        <v>268</v>
      </c>
    </row>
    <row r="119" spans="1:5" s="164" customFormat="1" ht="72" customHeight="1">
      <c r="A119" s="160" t="s">
        <v>271</v>
      </c>
      <c r="B119" s="162" t="s">
        <v>270</v>
      </c>
      <c r="C119" s="165">
        <v>46127</v>
      </c>
      <c r="D119" s="160" t="s">
        <v>132</v>
      </c>
      <c r="E119" s="166" t="s">
        <v>139</v>
      </c>
    </row>
    <row r="120" spans="1:5" s="164" customFormat="1" ht="72" customHeight="1">
      <c r="A120" s="160" t="s">
        <v>272</v>
      </c>
      <c r="B120" s="162" t="s">
        <v>267</v>
      </c>
      <c r="C120" s="165">
        <v>46203</v>
      </c>
      <c r="D120" s="160" t="s">
        <v>132</v>
      </c>
      <c r="E120" s="165" t="s">
        <v>268</v>
      </c>
    </row>
    <row r="121" spans="1:5" s="164" customFormat="1" ht="72" customHeight="1">
      <c r="A121" s="160" t="s">
        <v>274</v>
      </c>
      <c r="B121" s="162" t="s">
        <v>273</v>
      </c>
      <c r="C121" s="165">
        <v>46218</v>
      </c>
      <c r="D121" s="160" t="s">
        <v>132</v>
      </c>
      <c r="E121" s="166" t="s">
        <v>139</v>
      </c>
    </row>
    <row r="122" spans="1:5" s="164" customFormat="1" ht="72" customHeight="1">
      <c r="A122" s="160" t="s">
        <v>276</v>
      </c>
      <c r="B122" s="162" t="s">
        <v>267</v>
      </c>
      <c r="C122" s="165">
        <v>46295</v>
      </c>
      <c r="D122" s="160" t="s">
        <v>132</v>
      </c>
      <c r="E122" s="165" t="s">
        <v>275</v>
      </c>
    </row>
    <row r="123" spans="1:5" s="164" customFormat="1" ht="66" customHeight="1">
      <c r="A123" s="160" t="s">
        <v>277</v>
      </c>
      <c r="B123" s="162" t="s">
        <v>273</v>
      </c>
      <c r="C123" s="165">
        <v>46310</v>
      </c>
      <c r="D123" s="160" t="s">
        <v>132</v>
      </c>
      <c r="E123" s="166" t="s">
        <v>139</v>
      </c>
    </row>
    <row r="124" spans="1:5" s="164" customFormat="1" ht="72" customHeight="1">
      <c r="A124" s="160" t="s">
        <v>278</v>
      </c>
      <c r="B124" s="162" t="s">
        <v>267</v>
      </c>
      <c r="C124" s="165">
        <v>46386</v>
      </c>
      <c r="D124" s="160" t="s">
        <v>132</v>
      </c>
      <c r="E124" s="165" t="s">
        <v>268</v>
      </c>
    </row>
    <row r="125" spans="1:5" s="164" customFormat="1" ht="54.75" customHeight="1">
      <c r="A125" s="160" t="s">
        <v>279</v>
      </c>
      <c r="B125" s="163" t="s">
        <v>291</v>
      </c>
      <c r="C125" s="160" t="s">
        <v>129</v>
      </c>
      <c r="D125" s="160"/>
      <c r="E125" s="166"/>
    </row>
    <row r="126" spans="1:5" s="164" customFormat="1" ht="54.75" customHeight="1">
      <c r="A126" s="160" t="s">
        <v>281</v>
      </c>
      <c r="B126" s="162" t="s">
        <v>273</v>
      </c>
      <c r="C126" s="165">
        <v>46402</v>
      </c>
      <c r="D126" s="160" t="s">
        <v>132</v>
      </c>
      <c r="E126" s="166" t="s">
        <v>139</v>
      </c>
    </row>
    <row r="127" spans="1:5" s="164" customFormat="1" ht="72" customHeight="1">
      <c r="A127" s="160" t="s">
        <v>282</v>
      </c>
      <c r="B127" s="162" t="s">
        <v>264</v>
      </c>
      <c r="C127" s="165">
        <v>46417</v>
      </c>
      <c r="D127" s="160" t="s">
        <v>132</v>
      </c>
      <c r="E127" s="165" t="s">
        <v>265</v>
      </c>
    </row>
    <row r="128" spans="1:5" s="164" customFormat="1" ht="72" customHeight="1">
      <c r="A128" s="160" t="s">
        <v>283</v>
      </c>
      <c r="B128" s="162" t="s">
        <v>267</v>
      </c>
      <c r="C128" s="165">
        <v>46476</v>
      </c>
      <c r="D128" s="160" t="s">
        <v>132</v>
      </c>
      <c r="E128" s="165" t="s">
        <v>268</v>
      </c>
    </row>
    <row r="129" spans="1:12" s="164" customFormat="1" ht="72" customHeight="1">
      <c r="A129" s="160" t="s">
        <v>284</v>
      </c>
      <c r="B129" s="162" t="s">
        <v>270</v>
      </c>
      <c r="C129" s="165">
        <v>46492</v>
      </c>
      <c r="D129" s="160" t="s">
        <v>132</v>
      </c>
      <c r="E129" s="166" t="s">
        <v>139</v>
      </c>
    </row>
    <row r="130" spans="1:12" s="164" customFormat="1" ht="72" customHeight="1">
      <c r="A130" s="160" t="s">
        <v>285</v>
      </c>
      <c r="B130" s="162" t="s">
        <v>267</v>
      </c>
      <c r="C130" s="165">
        <v>46568</v>
      </c>
      <c r="D130" s="160" t="s">
        <v>132</v>
      </c>
      <c r="E130" s="165" t="s">
        <v>268</v>
      </c>
    </row>
    <row r="131" spans="1:12" s="164" customFormat="1" ht="72" customHeight="1">
      <c r="A131" s="160" t="s">
        <v>286</v>
      </c>
      <c r="B131" s="162" t="s">
        <v>273</v>
      </c>
      <c r="C131" s="165">
        <v>46583</v>
      </c>
      <c r="D131" s="160" t="s">
        <v>132</v>
      </c>
      <c r="E131" s="166" t="s">
        <v>139</v>
      </c>
    </row>
    <row r="132" spans="1:12" s="164" customFormat="1" ht="72" customHeight="1">
      <c r="A132" s="160" t="s">
        <v>287</v>
      </c>
      <c r="B132" s="162" t="s">
        <v>267</v>
      </c>
      <c r="C132" s="165">
        <v>46660</v>
      </c>
      <c r="D132" s="160" t="s">
        <v>132</v>
      </c>
      <c r="E132" s="165" t="s">
        <v>275</v>
      </c>
    </row>
    <row r="133" spans="1:12" s="164" customFormat="1" ht="66" customHeight="1">
      <c r="A133" s="160" t="s">
        <v>288</v>
      </c>
      <c r="B133" s="162" t="s">
        <v>273</v>
      </c>
      <c r="C133" s="165">
        <v>46675</v>
      </c>
      <c r="D133" s="160" t="s">
        <v>132</v>
      </c>
      <c r="E133" s="166" t="s">
        <v>139</v>
      </c>
    </row>
    <row r="134" spans="1:12" s="164" customFormat="1" ht="72" customHeight="1">
      <c r="A134" s="160" t="s">
        <v>289</v>
      </c>
      <c r="B134" s="162" t="s">
        <v>267</v>
      </c>
      <c r="C134" s="165">
        <v>46751</v>
      </c>
      <c r="D134" s="160" t="s">
        <v>132</v>
      </c>
      <c r="E134" s="165" t="s">
        <v>268</v>
      </c>
    </row>
    <row r="135" spans="1:12" s="164" customFormat="1" ht="72" customHeight="1">
      <c r="A135" s="160" t="s">
        <v>290</v>
      </c>
      <c r="B135" s="163" t="s">
        <v>421</v>
      </c>
      <c r="C135" s="160" t="s">
        <v>129</v>
      </c>
      <c r="D135" s="160"/>
      <c r="E135" s="166"/>
    </row>
    <row r="136" spans="1:12" s="164" customFormat="1" ht="72" customHeight="1">
      <c r="A136" s="160" t="s">
        <v>292</v>
      </c>
      <c r="B136" s="162" t="s">
        <v>273</v>
      </c>
      <c r="C136" s="165">
        <v>46767</v>
      </c>
      <c r="D136" s="160" t="s">
        <v>132</v>
      </c>
      <c r="E136" s="166" t="s">
        <v>139</v>
      </c>
    </row>
    <row r="137" spans="1:12" s="164" customFormat="1" ht="72" customHeight="1">
      <c r="A137" s="160" t="s">
        <v>293</v>
      </c>
      <c r="B137" s="162" t="s">
        <v>264</v>
      </c>
      <c r="C137" s="165">
        <v>46782</v>
      </c>
      <c r="D137" s="160" t="s">
        <v>132</v>
      </c>
      <c r="E137" s="165" t="s">
        <v>265</v>
      </c>
    </row>
    <row r="138" spans="1:12" s="164" customFormat="1" ht="72" customHeight="1">
      <c r="A138" s="160" t="s">
        <v>294</v>
      </c>
      <c r="B138" s="162" t="s">
        <v>267</v>
      </c>
      <c r="C138" s="165">
        <v>46842</v>
      </c>
      <c r="D138" s="160" t="s">
        <v>132</v>
      </c>
      <c r="E138" s="165" t="s">
        <v>268</v>
      </c>
    </row>
    <row r="139" spans="1:12" s="164" customFormat="1" ht="72" customHeight="1">
      <c r="A139" s="160" t="s">
        <v>295</v>
      </c>
      <c r="B139" s="162" t="s">
        <v>270</v>
      </c>
      <c r="C139" s="165">
        <v>46858</v>
      </c>
      <c r="D139" s="160" t="s">
        <v>132</v>
      </c>
      <c r="E139" s="166" t="s">
        <v>139</v>
      </c>
    </row>
    <row r="140" spans="1:12" s="164" customFormat="1" ht="72" customHeight="1">
      <c r="A140" s="160" t="s">
        <v>296</v>
      </c>
      <c r="B140" s="162" t="s">
        <v>267</v>
      </c>
      <c r="C140" s="165">
        <v>46934</v>
      </c>
      <c r="D140" s="160" t="s">
        <v>132</v>
      </c>
      <c r="E140" s="165" t="s">
        <v>268</v>
      </c>
    </row>
    <row r="141" spans="1:12" s="164" customFormat="1" ht="72" customHeight="1">
      <c r="A141" s="160" t="s">
        <v>297</v>
      </c>
      <c r="B141" s="162" t="s">
        <v>273</v>
      </c>
      <c r="C141" s="165">
        <v>46949</v>
      </c>
      <c r="D141" s="160" t="s">
        <v>132</v>
      </c>
      <c r="E141" s="166" t="s">
        <v>139</v>
      </c>
    </row>
    <row r="142" spans="1:12" s="164" customFormat="1" ht="72" customHeight="1">
      <c r="A142" s="160" t="s">
        <v>298</v>
      </c>
      <c r="B142" s="162" t="s">
        <v>267</v>
      </c>
      <c r="C142" s="165">
        <v>47026</v>
      </c>
      <c r="D142" s="160" t="s">
        <v>132</v>
      </c>
      <c r="E142" s="165" t="s">
        <v>275</v>
      </c>
    </row>
    <row r="143" spans="1:12" s="164" customFormat="1" ht="66" customHeight="1">
      <c r="A143" s="160" t="s">
        <v>299</v>
      </c>
      <c r="B143" s="162" t="s">
        <v>273</v>
      </c>
      <c r="C143" s="165">
        <v>47041</v>
      </c>
      <c r="D143" s="160" t="s">
        <v>132</v>
      </c>
      <c r="E143" s="166" t="s">
        <v>139</v>
      </c>
    </row>
    <row r="144" spans="1:12" s="164" customFormat="1" ht="72" customHeight="1">
      <c r="A144" s="160" t="s">
        <v>300</v>
      </c>
      <c r="B144" s="162" t="s">
        <v>267</v>
      </c>
      <c r="C144" s="165">
        <v>47117</v>
      </c>
      <c r="D144" s="160" t="s">
        <v>132</v>
      </c>
      <c r="E144" s="165" t="s">
        <v>268</v>
      </c>
      <c r="L144" s="157" t="s">
        <v>20</v>
      </c>
    </row>
    <row r="145" spans="1:15" s="164" customFormat="1" ht="51" customHeight="1">
      <c r="A145" s="160" t="s">
        <v>31</v>
      </c>
      <c r="B145" s="162" t="s">
        <v>36</v>
      </c>
      <c r="C145" s="160" t="s">
        <v>129</v>
      </c>
      <c r="D145" s="160"/>
      <c r="E145" s="166"/>
    </row>
    <row r="146" spans="1:15" s="164" customFormat="1" ht="37.5" customHeight="1">
      <c r="A146" s="160" t="s">
        <v>58</v>
      </c>
      <c r="B146" s="162" t="s">
        <v>307</v>
      </c>
      <c r="C146" s="160" t="s">
        <v>129</v>
      </c>
      <c r="D146" s="160"/>
      <c r="E146" s="166"/>
    </row>
    <row r="147" spans="1:15" s="164" customFormat="1" ht="68.25" customHeight="1">
      <c r="A147" s="160" t="s">
        <v>301</v>
      </c>
      <c r="B147" s="162" t="s">
        <v>302</v>
      </c>
      <c r="C147" s="165">
        <v>46376</v>
      </c>
      <c r="D147" s="160" t="s">
        <v>132</v>
      </c>
      <c r="E147" s="160" t="s">
        <v>303</v>
      </c>
      <c r="O147" s="157" t="s">
        <v>21</v>
      </c>
    </row>
    <row r="148" spans="1:15" s="164" customFormat="1" ht="72" customHeight="1">
      <c r="A148" s="160" t="s">
        <v>304</v>
      </c>
      <c r="B148" s="162" t="s">
        <v>305</v>
      </c>
      <c r="C148" s="165">
        <v>46381</v>
      </c>
      <c r="D148" s="160" t="s">
        <v>132</v>
      </c>
      <c r="E148" s="166" t="s">
        <v>139</v>
      </c>
    </row>
    <row r="149" spans="1:15" s="164" customFormat="1" ht="72" customHeight="1">
      <c r="A149" s="160" t="s">
        <v>306</v>
      </c>
      <c r="B149" s="162" t="s">
        <v>312</v>
      </c>
      <c r="C149" s="160" t="s">
        <v>129</v>
      </c>
      <c r="D149" s="160"/>
      <c r="E149" s="166"/>
    </row>
    <row r="150" spans="1:15" s="164" customFormat="1" ht="72" customHeight="1">
      <c r="A150" s="160" t="s">
        <v>308</v>
      </c>
      <c r="B150" s="162" t="s">
        <v>302</v>
      </c>
      <c r="C150" s="165">
        <v>46741</v>
      </c>
      <c r="D150" s="160" t="s">
        <v>132</v>
      </c>
      <c r="E150" s="160" t="s">
        <v>303</v>
      </c>
    </row>
    <row r="151" spans="1:15" s="164" customFormat="1" ht="72" customHeight="1">
      <c r="A151" s="160" t="s">
        <v>309</v>
      </c>
      <c r="B151" s="162" t="s">
        <v>310</v>
      </c>
      <c r="C151" s="165">
        <v>46746</v>
      </c>
      <c r="D151" s="160" t="s">
        <v>132</v>
      </c>
      <c r="E151" s="166" t="s">
        <v>139</v>
      </c>
    </row>
    <row r="152" spans="1:15" s="164" customFormat="1" ht="45.75" customHeight="1">
      <c r="A152" s="160" t="s">
        <v>311</v>
      </c>
      <c r="B152" s="162" t="s">
        <v>422</v>
      </c>
      <c r="C152" s="160" t="s">
        <v>129</v>
      </c>
      <c r="D152" s="160"/>
      <c r="E152" s="166"/>
    </row>
    <row r="153" spans="1:15" s="164" customFormat="1" ht="66" customHeight="1">
      <c r="A153" s="160" t="s">
        <v>313</v>
      </c>
      <c r="B153" s="162" t="s">
        <v>302</v>
      </c>
      <c r="C153" s="165">
        <v>47107</v>
      </c>
      <c r="D153" s="160" t="s">
        <v>132</v>
      </c>
      <c r="E153" s="160" t="s">
        <v>303</v>
      </c>
    </row>
    <row r="154" spans="1:15" s="164" customFormat="1" ht="72" customHeight="1">
      <c r="A154" s="160" t="s">
        <v>314</v>
      </c>
      <c r="B154" s="162" t="s">
        <v>315</v>
      </c>
      <c r="C154" s="165">
        <v>47112</v>
      </c>
      <c r="D154" s="160" t="s">
        <v>132</v>
      </c>
      <c r="E154" s="166" t="s">
        <v>139</v>
      </c>
      <c r="L154" s="157" t="s">
        <v>20</v>
      </c>
    </row>
    <row r="155" spans="1:15" s="164" customFormat="1" ht="69.75" customHeight="1">
      <c r="A155" s="160" t="s">
        <v>35</v>
      </c>
      <c r="B155" s="163" t="s">
        <v>40</v>
      </c>
      <c r="C155" s="160" t="s">
        <v>129</v>
      </c>
      <c r="D155" s="160"/>
      <c r="E155" s="166"/>
      <c r="L155" s="157"/>
    </row>
    <row r="156" spans="1:15" ht="65.25" customHeight="1">
      <c r="A156" s="160" t="s">
        <v>59</v>
      </c>
      <c r="B156" s="163" t="s">
        <v>328</v>
      </c>
      <c r="C156" s="160" t="s">
        <v>129</v>
      </c>
      <c r="D156" s="160"/>
      <c r="E156" s="167"/>
      <c r="O156" s="157" t="s">
        <v>21</v>
      </c>
    </row>
    <row r="157" spans="1:15" ht="66" customHeight="1">
      <c r="A157" s="160" t="s">
        <v>316</v>
      </c>
      <c r="B157" s="162" t="s">
        <v>317</v>
      </c>
      <c r="C157" s="165">
        <v>46101</v>
      </c>
      <c r="D157" s="160" t="s">
        <v>132</v>
      </c>
      <c r="E157" s="168" t="s">
        <v>318</v>
      </c>
    </row>
    <row r="158" spans="1:15" ht="66" customHeight="1">
      <c r="A158" s="160" t="s">
        <v>319</v>
      </c>
      <c r="B158" s="162" t="s">
        <v>172</v>
      </c>
      <c r="C158" s="165">
        <v>46119</v>
      </c>
      <c r="D158" s="160" t="s">
        <v>132</v>
      </c>
      <c r="E158" s="168" t="s">
        <v>320</v>
      </c>
    </row>
    <row r="159" spans="1:15" ht="66" customHeight="1">
      <c r="A159" s="160" t="s">
        <v>321</v>
      </c>
      <c r="B159" s="162" t="s">
        <v>317</v>
      </c>
      <c r="C159" s="165">
        <v>46193</v>
      </c>
      <c r="D159" s="160" t="s">
        <v>132</v>
      </c>
      <c r="E159" s="168" t="s">
        <v>318</v>
      </c>
    </row>
    <row r="160" spans="1:15" ht="66" customHeight="1">
      <c r="A160" s="160" t="s">
        <v>322</v>
      </c>
      <c r="B160" s="162" t="s">
        <v>172</v>
      </c>
      <c r="C160" s="165">
        <v>46210</v>
      </c>
      <c r="D160" s="160" t="s">
        <v>132</v>
      </c>
      <c r="E160" s="168" t="s">
        <v>320</v>
      </c>
    </row>
    <row r="161" spans="1:15" ht="66" customHeight="1">
      <c r="A161" s="160" t="s">
        <v>323</v>
      </c>
      <c r="B161" s="162" t="s">
        <v>317</v>
      </c>
      <c r="C161" s="165">
        <v>46285</v>
      </c>
      <c r="D161" s="160" t="s">
        <v>132</v>
      </c>
      <c r="E161" s="168" t="s">
        <v>318</v>
      </c>
    </row>
    <row r="162" spans="1:15" ht="66" customHeight="1">
      <c r="A162" s="160" t="s">
        <v>324</v>
      </c>
      <c r="B162" s="162" t="s">
        <v>172</v>
      </c>
      <c r="C162" s="165">
        <v>46301</v>
      </c>
      <c r="D162" s="160" t="s">
        <v>132</v>
      </c>
      <c r="E162" s="168" t="s">
        <v>320</v>
      </c>
      <c r="O162" s="157" t="s">
        <v>21</v>
      </c>
    </row>
    <row r="163" spans="1:15" ht="66" customHeight="1">
      <c r="A163" s="160" t="s">
        <v>325</v>
      </c>
      <c r="B163" s="162" t="s">
        <v>317</v>
      </c>
      <c r="C163" s="165">
        <v>46376</v>
      </c>
      <c r="D163" s="160" t="s">
        <v>132</v>
      </c>
      <c r="E163" s="168" t="s">
        <v>318</v>
      </c>
      <c r="L163" s="157" t="s">
        <v>20</v>
      </c>
    </row>
    <row r="164" spans="1:15" ht="66" customHeight="1">
      <c r="A164" s="160" t="s">
        <v>326</v>
      </c>
      <c r="B164" s="162" t="s">
        <v>172</v>
      </c>
      <c r="C164" s="165">
        <v>46381</v>
      </c>
      <c r="D164" s="160" t="s">
        <v>132</v>
      </c>
      <c r="E164" s="168" t="s">
        <v>320</v>
      </c>
    </row>
    <row r="165" spans="1:15" ht="138" customHeight="1">
      <c r="A165" s="160" t="s">
        <v>423</v>
      </c>
      <c r="B165" s="162" t="s">
        <v>429</v>
      </c>
      <c r="C165" s="165">
        <v>46386</v>
      </c>
      <c r="D165" s="160" t="s">
        <v>132</v>
      </c>
      <c r="E165" s="168" t="s">
        <v>424</v>
      </c>
    </row>
    <row r="166" spans="1:15" ht="66" customHeight="1">
      <c r="A166" s="160" t="s">
        <v>327</v>
      </c>
      <c r="B166" s="163" t="s">
        <v>338</v>
      </c>
      <c r="C166" s="160" t="s">
        <v>129</v>
      </c>
      <c r="D166" s="160"/>
      <c r="E166" s="168"/>
    </row>
    <row r="167" spans="1:15" ht="66" customHeight="1">
      <c r="A167" s="160" t="s">
        <v>329</v>
      </c>
      <c r="B167" s="162" t="s">
        <v>317</v>
      </c>
      <c r="C167" s="165">
        <v>46466</v>
      </c>
      <c r="D167" s="160" t="s">
        <v>132</v>
      </c>
      <c r="E167" s="168" t="s">
        <v>318</v>
      </c>
    </row>
    <row r="168" spans="1:15" ht="66" customHeight="1">
      <c r="A168" s="160" t="s">
        <v>330</v>
      </c>
      <c r="B168" s="162" t="s">
        <v>172</v>
      </c>
      <c r="C168" s="165">
        <v>46484</v>
      </c>
      <c r="D168" s="160" t="s">
        <v>132</v>
      </c>
      <c r="E168" s="168" t="s">
        <v>320</v>
      </c>
    </row>
    <row r="169" spans="1:15" ht="66" customHeight="1">
      <c r="A169" s="160" t="s">
        <v>331</v>
      </c>
      <c r="B169" s="162" t="s">
        <v>317</v>
      </c>
      <c r="C169" s="165">
        <v>46558</v>
      </c>
      <c r="D169" s="160" t="s">
        <v>132</v>
      </c>
      <c r="E169" s="168" t="s">
        <v>318</v>
      </c>
    </row>
    <row r="170" spans="1:15" ht="66" customHeight="1">
      <c r="A170" s="160" t="s">
        <v>332</v>
      </c>
      <c r="B170" s="162" t="s">
        <v>172</v>
      </c>
      <c r="C170" s="165">
        <v>46575</v>
      </c>
      <c r="D170" s="160" t="s">
        <v>132</v>
      </c>
      <c r="E170" s="168" t="s">
        <v>320</v>
      </c>
    </row>
    <row r="171" spans="1:15" ht="66" customHeight="1">
      <c r="A171" s="160" t="s">
        <v>333</v>
      </c>
      <c r="B171" s="162" t="s">
        <v>317</v>
      </c>
      <c r="C171" s="165">
        <v>46650</v>
      </c>
      <c r="D171" s="160" t="s">
        <v>132</v>
      </c>
      <c r="E171" s="168" t="s">
        <v>318</v>
      </c>
    </row>
    <row r="172" spans="1:15" ht="66" customHeight="1">
      <c r="A172" s="160" t="s">
        <v>334</v>
      </c>
      <c r="B172" s="162" t="s">
        <v>172</v>
      </c>
      <c r="C172" s="165">
        <v>46666</v>
      </c>
      <c r="D172" s="160" t="s">
        <v>132</v>
      </c>
      <c r="E172" s="168" t="s">
        <v>320</v>
      </c>
    </row>
    <row r="173" spans="1:15" ht="66" customHeight="1">
      <c r="A173" s="160" t="s">
        <v>335</v>
      </c>
      <c r="B173" s="162" t="s">
        <v>317</v>
      </c>
      <c r="C173" s="165">
        <v>46741</v>
      </c>
      <c r="D173" s="160" t="s">
        <v>132</v>
      </c>
      <c r="E173" s="168" t="s">
        <v>318</v>
      </c>
    </row>
    <row r="174" spans="1:15" ht="66" customHeight="1">
      <c r="A174" s="160" t="s">
        <v>336</v>
      </c>
      <c r="B174" s="162" t="s">
        <v>172</v>
      </c>
      <c r="C174" s="165">
        <v>46746</v>
      </c>
      <c r="D174" s="160" t="s">
        <v>132</v>
      </c>
      <c r="E174" s="168" t="s">
        <v>320</v>
      </c>
    </row>
    <row r="175" spans="1:15" ht="66" customHeight="1">
      <c r="A175" s="165" t="s">
        <v>337</v>
      </c>
      <c r="B175" s="163" t="s">
        <v>425</v>
      </c>
      <c r="C175" s="160" t="s">
        <v>129</v>
      </c>
      <c r="D175" s="160"/>
      <c r="E175" s="168"/>
    </row>
    <row r="176" spans="1:15" ht="66" customHeight="1">
      <c r="A176" s="160" t="s">
        <v>339</v>
      </c>
      <c r="B176" s="162" t="s">
        <v>317</v>
      </c>
      <c r="C176" s="165">
        <v>46832</v>
      </c>
      <c r="D176" s="160" t="s">
        <v>132</v>
      </c>
      <c r="E176" s="168" t="s">
        <v>318</v>
      </c>
    </row>
    <row r="177" spans="1:10" ht="66" customHeight="1">
      <c r="A177" s="160" t="s">
        <v>340</v>
      </c>
      <c r="B177" s="162" t="s">
        <v>172</v>
      </c>
      <c r="C177" s="165">
        <v>46850</v>
      </c>
      <c r="D177" s="160" t="s">
        <v>132</v>
      </c>
      <c r="E177" s="168" t="s">
        <v>320</v>
      </c>
    </row>
    <row r="178" spans="1:10" ht="66" customHeight="1">
      <c r="A178" s="160" t="s">
        <v>341</v>
      </c>
      <c r="B178" s="162" t="s">
        <v>317</v>
      </c>
      <c r="C178" s="165">
        <v>46924</v>
      </c>
      <c r="D178" s="160" t="s">
        <v>132</v>
      </c>
      <c r="E178" s="168" t="s">
        <v>318</v>
      </c>
    </row>
    <row r="179" spans="1:10" ht="66" customHeight="1">
      <c r="A179" s="160" t="s">
        <v>342</v>
      </c>
      <c r="B179" s="162" t="s">
        <v>172</v>
      </c>
      <c r="C179" s="165">
        <v>46941</v>
      </c>
      <c r="D179" s="160" t="s">
        <v>132</v>
      </c>
      <c r="E179" s="168" t="s">
        <v>320</v>
      </c>
    </row>
    <row r="180" spans="1:10" ht="66" customHeight="1">
      <c r="A180" s="160" t="s">
        <v>343</v>
      </c>
      <c r="B180" s="162" t="s">
        <v>317</v>
      </c>
      <c r="C180" s="165">
        <v>47016</v>
      </c>
      <c r="D180" s="160" t="s">
        <v>132</v>
      </c>
      <c r="E180" s="168" t="s">
        <v>318</v>
      </c>
    </row>
    <row r="181" spans="1:10" ht="66" customHeight="1">
      <c r="A181" s="160" t="s">
        <v>344</v>
      </c>
      <c r="B181" s="162" t="s">
        <v>172</v>
      </c>
      <c r="C181" s="165">
        <v>47032</v>
      </c>
      <c r="D181" s="160" t="s">
        <v>132</v>
      </c>
      <c r="E181" s="168" t="s">
        <v>320</v>
      </c>
    </row>
    <row r="182" spans="1:10" ht="66" customHeight="1">
      <c r="A182" s="160" t="s">
        <v>345</v>
      </c>
      <c r="B182" s="162" t="s">
        <v>317</v>
      </c>
      <c r="C182" s="165">
        <v>47107</v>
      </c>
      <c r="D182" s="160" t="s">
        <v>132</v>
      </c>
      <c r="E182" s="168" t="s">
        <v>318</v>
      </c>
      <c r="J182" s="157" t="s">
        <v>20</v>
      </c>
    </row>
    <row r="183" spans="1:10" ht="66" customHeight="1">
      <c r="A183" s="160" t="s">
        <v>346</v>
      </c>
      <c r="B183" s="162" t="s">
        <v>172</v>
      </c>
      <c r="C183" s="165">
        <v>47112</v>
      </c>
      <c r="D183" s="160" t="s">
        <v>132</v>
      </c>
      <c r="E183" s="168" t="s">
        <v>320</v>
      </c>
    </row>
    <row r="184" spans="1:10" ht="48.75" customHeight="1">
      <c r="A184" s="161" t="s">
        <v>39</v>
      </c>
      <c r="B184" s="163" t="s">
        <v>347</v>
      </c>
      <c r="C184" s="160" t="s">
        <v>129</v>
      </c>
      <c r="D184" s="160"/>
      <c r="E184" s="168"/>
    </row>
    <row r="185" spans="1:10" ht="54.75" customHeight="1">
      <c r="A185" s="161" t="s">
        <v>60</v>
      </c>
      <c r="B185" s="163" t="s">
        <v>362</v>
      </c>
      <c r="C185" s="160" t="s">
        <v>129</v>
      </c>
      <c r="D185" s="160"/>
      <c r="E185" s="167"/>
    </row>
    <row r="186" spans="1:10" ht="66.75" customHeight="1">
      <c r="A186" s="160" t="s">
        <v>348</v>
      </c>
      <c r="B186" s="162" t="s">
        <v>349</v>
      </c>
      <c r="C186" s="165">
        <v>46096</v>
      </c>
      <c r="D186" s="160" t="s">
        <v>350</v>
      </c>
      <c r="E186" s="168" t="s">
        <v>318</v>
      </c>
    </row>
    <row r="187" spans="1:10" ht="37.5" customHeight="1">
      <c r="A187" s="160" t="s">
        <v>351</v>
      </c>
      <c r="B187" s="162" t="s">
        <v>172</v>
      </c>
      <c r="C187" s="165">
        <v>46111</v>
      </c>
      <c r="D187" s="160" t="s">
        <v>350</v>
      </c>
      <c r="E187" s="160" t="s">
        <v>320</v>
      </c>
    </row>
    <row r="188" spans="1:10" ht="66.75" customHeight="1">
      <c r="A188" s="160" t="s">
        <v>352</v>
      </c>
      <c r="B188" s="162" t="s">
        <v>349</v>
      </c>
      <c r="C188" s="165">
        <v>46188</v>
      </c>
      <c r="D188" s="160" t="s">
        <v>350</v>
      </c>
      <c r="E188" s="160" t="s">
        <v>318</v>
      </c>
    </row>
    <row r="189" spans="1:10" ht="37.5" customHeight="1">
      <c r="A189" s="160" t="s">
        <v>353</v>
      </c>
      <c r="B189" s="162" t="s">
        <v>172</v>
      </c>
      <c r="C189" s="165">
        <v>46203</v>
      </c>
      <c r="D189" s="160" t="s">
        <v>350</v>
      </c>
      <c r="E189" s="168" t="s">
        <v>320</v>
      </c>
    </row>
    <row r="190" spans="1:10" ht="66.75" customHeight="1">
      <c r="A190" s="160" t="s">
        <v>354</v>
      </c>
      <c r="B190" s="162" t="s">
        <v>349</v>
      </c>
      <c r="C190" s="165">
        <v>46310</v>
      </c>
      <c r="D190" s="160" t="s">
        <v>350</v>
      </c>
      <c r="E190" s="168" t="s">
        <v>318</v>
      </c>
    </row>
    <row r="191" spans="1:10" ht="37.5" customHeight="1">
      <c r="A191" s="160" t="s">
        <v>355</v>
      </c>
      <c r="B191" s="162" t="s">
        <v>172</v>
      </c>
      <c r="C191" s="165">
        <v>46325</v>
      </c>
      <c r="D191" s="160" t="s">
        <v>350</v>
      </c>
      <c r="E191" s="168" t="s">
        <v>320</v>
      </c>
    </row>
    <row r="192" spans="1:10" ht="66.75" customHeight="1">
      <c r="A192" s="160" t="s">
        <v>356</v>
      </c>
      <c r="B192" s="162" t="s">
        <v>349</v>
      </c>
      <c r="C192" s="165">
        <v>46371</v>
      </c>
      <c r="D192" s="160" t="s">
        <v>350</v>
      </c>
      <c r="E192" s="168" t="s">
        <v>318</v>
      </c>
      <c r="J192" s="157" t="s">
        <v>20</v>
      </c>
    </row>
    <row r="193" spans="1:15" ht="37.5" customHeight="1">
      <c r="A193" s="160" t="s">
        <v>357</v>
      </c>
      <c r="B193" s="162" t="s">
        <v>172</v>
      </c>
      <c r="C193" s="165">
        <v>46381</v>
      </c>
      <c r="D193" s="160" t="s">
        <v>350</v>
      </c>
      <c r="E193" s="168" t="s">
        <v>320</v>
      </c>
    </row>
    <row r="194" spans="1:15" ht="201" customHeight="1">
      <c r="A194" s="160" t="s">
        <v>358</v>
      </c>
      <c r="B194" s="162" t="s">
        <v>359</v>
      </c>
      <c r="C194" s="165">
        <v>46386</v>
      </c>
      <c r="D194" s="160" t="s">
        <v>350</v>
      </c>
      <c r="E194" s="168" t="s">
        <v>360</v>
      </c>
    </row>
    <row r="195" spans="1:15" ht="54" customHeight="1">
      <c r="A195" s="161" t="s">
        <v>361</v>
      </c>
      <c r="B195" s="163" t="s">
        <v>374</v>
      </c>
      <c r="C195" s="160" t="s">
        <v>129</v>
      </c>
      <c r="D195" s="160"/>
      <c r="E195" s="168"/>
    </row>
    <row r="196" spans="1:15" ht="66.75" customHeight="1">
      <c r="A196" s="160" t="s">
        <v>363</v>
      </c>
      <c r="B196" s="162" t="s">
        <v>349</v>
      </c>
      <c r="C196" s="165">
        <v>46461</v>
      </c>
      <c r="D196" s="160" t="s">
        <v>350</v>
      </c>
      <c r="E196" s="168" t="s">
        <v>318</v>
      </c>
    </row>
    <row r="197" spans="1:15" ht="37.5" customHeight="1">
      <c r="A197" s="160" t="s">
        <v>364</v>
      </c>
      <c r="B197" s="162" t="s">
        <v>172</v>
      </c>
      <c r="C197" s="165">
        <v>46476</v>
      </c>
      <c r="D197" s="160" t="s">
        <v>350</v>
      </c>
      <c r="E197" s="160" t="s">
        <v>320</v>
      </c>
    </row>
    <row r="198" spans="1:15" ht="69" customHeight="1">
      <c r="A198" s="160" t="s">
        <v>365</v>
      </c>
      <c r="B198" s="162" t="s">
        <v>349</v>
      </c>
      <c r="C198" s="165">
        <v>46553</v>
      </c>
      <c r="D198" s="160" t="s">
        <v>350</v>
      </c>
      <c r="E198" s="160" t="s">
        <v>318</v>
      </c>
    </row>
    <row r="199" spans="1:15" ht="37.5" customHeight="1">
      <c r="A199" s="160" t="s">
        <v>366</v>
      </c>
      <c r="B199" s="162" t="s">
        <v>172</v>
      </c>
      <c r="C199" s="165">
        <v>46568</v>
      </c>
      <c r="D199" s="160" t="s">
        <v>350</v>
      </c>
      <c r="E199" s="168" t="s">
        <v>320</v>
      </c>
    </row>
    <row r="200" spans="1:15" ht="69" customHeight="1">
      <c r="A200" s="160" t="s">
        <v>367</v>
      </c>
      <c r="B200" s="162" t="s">
        <v>349</v>
      </c>
      <c r="C200" s="165">
        <v>46675</v>
      </c>
      <c r="D200" s="160" t="s">
        <v>350</v>
      </c>
      <c r="E200" s="168" t="s">
        <v>318</v>
      </c>
    </row>
    <row r="201" spans="1:15" ht="37.5" customHeight="1">
      <c r="A201" s="160" t="s">
        <v>368</v>
      </c>
      <c r="B201" s="162" t="s">
        <v>172</v>
      </c>
      <c r="C201" s="165">
        <v>46690</v>
      </c>
      <c r="D201" s="160" t="s">
        <v>350</v>
      </c>
      <c r="E201" s="168" t="s">
        <v>320</v>
      </c>
    </row>
    <row r="202" spans="1:15" ht="66.75" customHeight="1">
      <c r="A202" s="160" t="s">
        <v>369</v>
      </c>
      <c r="B202" s="162" t="s">
        <v>349</v>
      </c>
      <c r="C202" s="165">
        <v>46736</v>
      </c>
      <c r="D202" s="160" t="s">
        <v>350</v>
      </c>
      <c r="E202" s="168" t="s">
        <v>318</v>
      </c>
      <c r="J202" s="157" t="s">
        <v>20</v>
      </c>
    </row>
    <row r="203" spans="1:15" ht="37.5" customHeight="1">
      <c r="A203" s="160" t="s">
        <v>370</v>
      </c>
      <c r="B203" s="162" t="s">
        <v>172</v>
      </c>
      <c r="C203" s="165">
        <v>46746</v>
      </c>
      <c r="D203" s="160" t="s">
        <v>350</v>
      </c>
      <c r="E203" s="168" t="s">
        <v>320</v>
      </c>
    </row>
    <row r="204" spans="1:15" ht="187.5" customHeight="1">
      <c r="A204" s="160" t="s">
        <v>371</v>
      </c>
      <c r="B204" s="162" t="s">
        <v>372</v>
      </c>
      <c r="C204" s="165">
        <v>46751</v>
      </c>
      <c r="D204" s="160" t="s">
        <v>350</v>
      </c>
      <c r="E204" s="168" t="s">
        <v>360</v>
      </c>
      <c r="O204" s="157" t="s">
        <v>21</v>
      </c>
    </row>
    <row r="205" spans="1:15" ht="52.5" customHeight="1">
      <c r="A205" s="161" t="s">
        <v>373</v>
      </c>
      <c r="B205" s="163" t="s">
        <v>426</v>
      </c>
      <c r="C205" s="160" t="s">
        <v>129</v>
      </c>
      <c r="D205" s="160"/>
      <c r="E205" s="168"/>
    </row>
    <row r="206" spans="1:15" ht="59.25" customHeight="1">
      <c r="A206" s="160" t="s">
        <v>375</v>
      </c>
      <c r="B206" s="162" t="s">
        <v>349</v>
      </c>
      <c r="C206" s="165">
        <v>46827</v>
      </c>
      <c r="D206" s="160" t="s">
        <v>350</v>
      </c>
      <c r="E206" s="168" t="s">
        <v>318</v>
      </c>
    </row>
    <row r="207" spans="1:15" ht="37.5" customHeight="1">
      <c r="A207" s="160" t="s">
        <v>376</v>
      </c>
      <c r="B207" s="162" t="s">
        <v>172</v>
      </c>
      <c r="C207" s="165">
        <v>46842</v>
      </c>
      <c r="D207" s="160" t="s">
        <v>350</v>
      </c>
      <c r="E207" s="160" t="s">
        <v>320</v>
      </c>
    </row>
    <row r="208" spans="1:15" ht="48.75" customHeight="1">
      <c r="A208" s="160" t="s">
        <v>377</v>
      </c>
      <c r="B208" s="162" t="s">
        <v>349</v>
      </c>
      <c r="C208" s="165">
        <v>46919</v>
      </c>
      <c r="D208" s="160" t="s">
        <v>350</v>
      </c>
      <c r="E208" s="160" t="s">
        <v>318</v>
      </c>
    </row>
    <row r="209" spans="1:22" ht="37.5" customHeight="1">
      <c r="A209" s="160" t="s">
        <v>378</v>
      </c>
      <c r="B209" s="162" t="s">
        <v>172</v>
      </c>
      <c r="C209" s="165">
        <v>46934</v>
      </c>
      <c r="D209" s="160" t="s">
        <v>350</v>
      </c>
      <c r="E209" s="168" t="s">
        <v>320</v>
      </c>
    </row>
    <row r="210" spans="1:22" ht="54" customHeight="1">
      <c r="A210" s="160" t="s">
        <v>379</v>
      </c>
      <c r="B210" s="162" t="s">
        <v>349</v>
      </c>
      <c r="C210" s="165">
        <v>47041</v>
      </c>
      <c r="D210" s="160" t="s">
        <v>350</v>
      </c>
      <c r="E210" s="168" t="s">
        <v>318</v>
      </c>
    </row>
    <row r="211" spans="1:22" ht="37.5" customHeight="1">
      <c r="A211" s="160" t="s">
        <v>380</v>
      </c>
      <c r="B211" s="162" t="s">
        <v>172</v>
      </c>
      <c r="C211" s="165">
        <v>47056</v>
      </c>
      <c r="D211" s="160" t="s">
        <v>350</v>
      </c>
      <c r="E211" s="168" t="s">
        <v>320</v>
      </c>
      <c r="O211" s="157" t="s">
        <v>21</v>
      </c>
    </row>
    <row r="212" spans="1:22" ht="51.75" customHeight="1">
      <c r="A212" s="160" t="s">
        <v>381</v>
      </c>
      <c r="B212" s="162" t="s">
        <v>349</v>
      </c>
      <c r="C212" s="165">
        <v>47102</v>
      </c>
      <c r="D212" s="160" t="s">
        <v>350</v>
      </c>
      <c r="E212" s="168" t="s">
        <v>318</v>
      </c>
    </row>
    <row r="213" spans="1:22" ht="37.5" customHeight="1">
      <c r="A213" s="160" t="s">
        <v>382</v>
      </c>
      <c r="B213" s="162" t="s">
        <v>172</v>
      </c>
      <c r="C213" s="165">
        <v>47112</v>
      </c>
      <c r="D213" s="160" t="s">
        <v>350</v>
      </c>
      <c r="E213" s="168" t="s">
        <v>320</v>
      </c>
      <c r="J213" s="157" t="s">
        <v>20</v>
      </c>
    </row>
    <row r="214" spans="1:22" ht="185.25" customHeight="1">
      <c r="A214" s="160" t="s">
        <v>383</v>
      </c>
      <c r="B214" s="162" t="s">
        <v>384</v>
      </c>
      <c r="C214" s="165">
        <v>47117</v>
      </c>
      <c r="D214" s="160" t="s">
        <v>350</v>
      </c>
      <c r="E214" s="168" t="s">
        <v>360</v>
      </c>
    </row>
    <row r="215" spans="1:22" ht="57" customHeight="1">
      <c r="A215" s="160" t="s">
        <v>42</v>
      </c>
      <c r="B215" s="163" t="s">
        <v>385</v>
      </c>
      <c r="C215" s="165" t="s">
        <v>129</v>
      </c>
      <c r="D215" s="160"/>
      <c r="E215" s="168"/>
    </row>
    <row r="216" spans="1:22" ht="63" customHeight="1">
      <c r="A216" s="160" t="s">
        <v>61</v>
      </c>
      <c r="B216" s="163" t="s">
        <v>427</v>
      </c>
      <c r="C216" s="160" t="s">
        <v>129</v>
      </c>
      <c r="D216" s="160"/>
      <c r="E216" s="169"/>
    </row>
    <row r="217" spans="1:22" ht="63">
      <c r="A217" s="160" t="s">
        <v>386</v>
      </c>
      <c r="B217" s="162" t="s">
        <v>387</v>
      </c>
      <c r="C217" s="165">
        <v>46188</v>
      </c>
      <c r="D217" s="160" t="s">
        <v>132</v>
      </c>
      <c r="E217" s="168" t="s">
        <v>318</v>
      </c>
    </row>
    <row r="218" spans="1:22" ht="63">
      <c r="A218" s="160" t="s">
        <v>388</v>
      </c>
      <c r="B218" s="162" t="s">
        <v>172</v>
      </c>
      <c r="C218" s="165">
        <v>46204</v>
      </c>
      <c r="D218" s="160" t="s">
        <v>132</v>
      </c>
      <c r="E218" s="168" t="s">
        <v>320</v>
      </c>
      <c r="O218" s="157" t="s">
        <v>21</v>
      </c>
    </row>
    <row r="219" spans="1:22" ht="63">
      <c r="A219" s="160" t="s">
        <v>389</v>
      </c>
      <c r="B219" s="162" t="s">
        <v>387</v>
      </c>
      <c r="C219" s="165">
        <v>46280</v>
      </c>
      <c r="D219" s="160" t="s">
        <v>132</v>
      </c>
      <c r="E219" s="168" t="s">
        <v>318</v>
      </c>
    </row>
    <row r="220" spans="1:22" ht="63">
      <c r="A220" s="160" t="s">
        <v>390</v>
      </c>
      <c r="B220" s="162" t="s">
        <v>172</v>
      </c>
      <c r="C220" s="165">
        <v>46296</v>
      </c>
      <c r="D220" s="160" t="s">
        <v>132</v>
      </c>
      <c r="E220" s="168" t="s">
        <v>320</v>
      </c>
    </row>
    <row r="221" spans="1:22" ht="68.25" customHeight="1">
      <c r="A221" s="160" t="s">
        <v>391</v>
      </c>
      <c r="B221" s="162" t="s">
        <v>387</v>
      </c>
      <c r="C221" s="165">
        <v>46340</v>
      </c>
      <c r="D221" s="160" t="s">
        <v>132</v>
      </c>
      <c r="E221" s="168" t="s">
        <v>318</v>
      </c>
    </row>
    <row r="222" spans="1:22" ht="65.25" customHeight="1">
      <c r="A222" s="160" t="s">
        <v>392</v>
      </c>
      <c r="B222" s="162" t="s">
        <v>172</v>
      </c>
      <c r="C222" s="165">
        <v>46357</v>
      </c>
      <c r="D222" s="160" t="s">
        <v>132</v>
      </c>
      <c r="E222" s="168" t="s">
        <v>320</v>
      </c>
      <c r="V222" s="175"/>
    </row>
    <row r="223" spans="1:22" ht="54.75" customHeight="1">
      <c r="A223" s="160" t="s">
        <v>393</v>
      </c>
      <c r="B223" s="163" t="s">
        <v>428</v>
      </c>
      <c r="C223" s="160" t="s">
        <v>129</v>
      </c>
      <c r="D223" s="160"/>
      <c r="E223" s="168"/>
    </row>
    <row r="224" spans="1:22" ht="127.5" customHeight="1">
      <c r="A224" s="160" t="s">
        <v>394</v>
      </c>
      <c r="B224" s="163" t="s">
        <v>431</v>
      </c>
      <c r="C224" s="165">
        <v>46494</v>
      </c>
      <c r="D224" s="160" t="s">
        <v>132</v>
      </c>
      <c r="E224" s="168" t="s">
        <v>360</v>
      </c>
    </row>
    <row r="225" spans="1:5" ht="65.25" customHeight="1">
      <c r="A225" s="160" t="s">
        <v>395</v>
      </c>
      <c r="B225" s="162" t="s">
        <v>387</v>
      </c>
      <c r="C225" s="165">
        <v>46553</v>
      </c>
      <c r="D225" s="160" t="s">
        <v>132</v>
      </c>
      <c r="E225" s="168" t="s">
        <v>318</v>
      </c>
    </row>
    <row r="226" spans="1:5" ht="63">
      <c r="A226" s="160" t="s">
        <v>396</v>
      </c>
      <c r="B226" s="162" t="s">
        <v>172</v>
      </c>
      <c r="C226" s="165">
        <v>46569</v>
      </c>
      <c r="D226" s="160" t="s">
        <v>132</v>
      </c>
      <c r="E226" s="168" t="s">
        <v>320</v>
      </c>
    </row>
    <row r="227" spans="1:5" ht="63">
      <c r="A227" s="160" t="s">
        <v>397</v>
      </c>
      <c r="B227" s="162" t="s">
        <v>387</v>
      </c>
      <c r="C227" s="165">
        <v>46645</v>
      </c>
      <c r="D227" s="160" t="s">
        <v>132</v>
      </c>
      <c r="E227" s="168" t="s">
        <v>318</v>
      </c>
    </row>
    <row r="228" spans="1:5" ht="63">
      <c r="A228" s="160" t="s">
        <v>398</v>
      </c>
      <c r="B228" s="162" t="s">
        <v>172</v>
      </c>
      <c r="C228" s="165">
        <v>46661</v>
      </c>
      <c r="D228" s="160" t="s">
        <v>132</v>
      </c>
      <c r="E228" s="168" t="s">
        <v>320</v>
      </c>
    </row>
    <row r="229" spans="1:5" ht="63">
      <c r="A229" s="160" t="s">
        <v>399</v>
      </c>
      <c r="B229" s="162" t="s">
        <v>387</v>
      </c>
      <c r="C229" s="165">
        <v>46705</v>
      </c>
      <c r="D229" s="160" t="s">
        <v>132</v>
      </c>
      <c r="E229" s="168" t="s">
        <v>318</v>
      </c>
    </row>
    <row r="230" spans="1:5" ht="63">
      <c r="A230" s="174"/>
      <c r="B230" s="162" t="s">
        <v>172</v>
      </c>
      <c r="C230" s="165">
        <v>46722</v>
      </c>
      <c r="D230" s="160" t="s">
        <v>132</v>
      </c>
      <c r="E230" s="168" t="s">
        <v>320</v>
      </c>
    </row>
    <row r="231" spans="1:5" ht="51" customHeight="1">
      <c r="A231" s="160" t="s">
        <v>400</v>
      </c>
      <c r="B231" s="163" t="s">
        <v>430</v>
      </c>
      <c r="C231" s="160" t="s">
        <v>129</v>
      </c>
      <c r="D231" s="160"/>
      <c r="E231" s="168"/>
    </row>
    <row r="232" spans="1:5" ht="63">
      <c r="A232" s="160" t="s">
        <v>401</v>
      </c>
      <c r="B232" s="162" t="s">
        <v>387</v>
      </c>
      <c r="C232" s="165">
        <v>46919</v>
      </c>
      <c r="D232" s="160" t="s">
        <v>132</v>
      </c>
      <c r="E232" s="168" t="s">
        <v>318</v>
      </c>
    </row>
    <row r="233" spans="1:5" ht="63">
      <c r="A233" s="160" t="s">
        <v>402</v>
      </c>
      <c r="B233" s="162" t="s">
        <v>172</v>
      </c>
      <c r="C233" s="165">
        <v>46935</v>
      </c>
      <c r="D233" s="160" t="s">
        <v>132</v>
      </c>
      <c r="E233" s="168" t="s">
        <v>320</v>
      </c>
    </row>
    <row r="234" spans="1:5" ht="63">
      <c r="A234" s="160" t="s">
        <v>403</v>
      </c>
      <c r="B234" s="162" t="s">
        <v>387</v>
      </c>
      <c r="C234" s="165">
        <v>47011</v>
      </c>
      <c r="D234" s="160" t="s">
        <v>132</v>
      </c>
      <c r="E234" s="168" t="s">
        <v>318</v>
      </c>
    </row>
    <row r="235" spans="1:5" ht="63">
      <c r="A235" s="160" t="s">
        <v>404</v>
      </c>
      <c r="B235" s="162" t="s">
        <v>172</v>
      </c>
      <c r="C235" s="165">
        <v>47027</v>
      </c>
      <c r="D235" s="160" t="s">
        <v>132</v>
      </c>
      <c r="E235" s="168" t="s">
        <v>320</v>
      </c>
    </row>
    <row r="236" spans="1:5" ht="63">
      <c r="A236" s="160" t="s">
        <v>405</v>
      </c>
      <c r="B236" s="162" t="s">
        <v>387</v>
      </c>
      <c r="C236" s="165">
        <v>47071</v>
      </c>
      <c r="D236" s="160" t="s">
        <v>132</v>
      </c>
      <c r="E236" s="168" t="s">
        <v>318</v>
      </c>
    </row>
    <row r="237" spans="1:5" ht="63">
      <c r="A237" s="160" t="s">
        <v>406</v>
      </c>
      <c r="B237" s="162" t="s">
        <v>172</v>
      </c>
      <c r="C237" s="165">
        <v>47090</v>
      </c>
      <c r="D237" s="160" t="s">
        <v>132</v>
      </c>
      <c r="E237" s="168" t="s">
        <v>320</v>
      </c>
    </row>
    <row r="238" spans="1:5" ht="23.25" customHeight="1"/>
    <row r="239" spans="1:5" ht="21" customHeight="1"/>
    <row r="240" spans="1:5" ht="22.5" customHeight="1"/>
    <row r="241" spans="1:5" ht="18.75">
      <c r="A241" s="214"/>
      <c r="B241" s="214"/>
    </row>
    <row r="242" spans="1:5" ht="18.75">
      <c r="A242" s="211"/>
      <c r="B242" s="211"/>
      <c r="E242" s="171"/>
    </row>
  </sheetData>
  <mergeCells count="6">
    <mergeCell ref="A242:B242"/>
    <mergeCell ref="D1:E1"/>
    <mergeCell ref="A2:E2"/>
    <mergeCell ref="A3:E3"/>
    <mergeCell ref="B7:E7"/>
    <mergeCell ref="A241:B241"/>
  </mergeCells>
  <printOptions horizontalCentered="1"/>
  <pageMargins left="1.1811023622047245" right="0.39370078740157483" top="0.78740157480314965" bottom="0.78740157480314965" header="0.31496062992125984" footer="0.51181102362204722"/>
  <pageSetup paperSize="9" scale="60" firstPageNumber="83" fitToHeight="0" orientation="portrait" useFirstPageNumber="1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10</vt:i4>
      </vt:variant>
    </vt:vector>
  </HeadingPairs>
  <TitlesOfParts>
    <vt:vector size="14" baseType="lpstr">
      <vt:lpstr>3.Показатели КПМ по месяцам</vt:lpstr>
      <vt:lpstr>4. Мероприятия КПМ 2 УТОЧЧЧЧЧ</vt:lpstr>
      <vt:lpstr>5. Финобеспечение  автобусы</vt:lpstr>
      <vt:lpstr> План реализации КПМ 2 УТОЧЧЧ</vt:lpstr>
      <vt:lpstr>' План реализации КПМ 2 УТОЧЧЧ'!Print_Titles</vt:lpstr>
      <vt:lpstr>'4. Мероприятия КПМ 2 УТОЧЧЧЧЧ'!Print_Titles</vt:lpstr>
      <vt:lpstr>'5. Финобеспечение  автобусы'!Print_Titles</vt:lpstr>
      <vt:lpstr>' План реализации КПМ 2 УТОЧЧЧ'!Заголовки_для_печати</vt:lpstr>
      <vt:lpstr>'4. Мероприятия КПМ 2 УТОЧЧЧЧЧ'!Заголовки_для_печати</vt:lpstr>
      <vt:lpstr>'5. Финобеспечение  автобусы'!Заголовки_для_печати</vt:lpstr>
      <vt:lpstr>' План реализации КПМ 2 УТОЧЧЧ'!Область_печати</vt:lpstr>
      <vt:lpstr>'3.Показатели КПМ по месяцам'!Область_печати</vt:lpstr>
      <vt:lpstr>'4. Мероприятия КПМ 2 УТОЧЧЧЧЧ'!Область_печати</vt:lpstr>
      <vt:lpstr>'5. Финобеспечение  автобусы'!Область_печати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</dc:creator>
  <dc:description/>
  <cp:lastModifiedBy>Шеховцова</cp:lastModifiedBy>
  <cp:revision>25</cp:revision>
  <cp:lastPrinted>2025-12-17T08:05:29Z</cp:lastPrinted>
  <dcterms:created xsi:type="dcterms:W3CDTF">2023-04-24T08:36:41Z</dcterms:created>
  <dcterms:modified xsi:type="dcterms:W3CDTF">2025-12-17T08:06:59Z</dcterms:modified>
  <dc:language>ru-RU</dc:language>
</cp:coreProperties>
</file>